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D:\6.- Secretaria de Finanzas y Administración\5.- Jefatura de contabilidad de ingresos 2025\8.- informes\3.- informes trimestrales y Cuenta Publica\2025\4TO TRIMESTRE 2025\PP TRIMESTRE 2025\"/>
    </mc:Choice>
  </mc:AlternateContent>
  <xr:revisionPtr revIDLastSave="0" documentId="13_ncr:1_{B9682358-CEA0-4D82-A02C-796E194AC37F}" xr6:coauthVersionLast="47" xr6:coauthVersionMax="47" xr10:uidLastSave="{00000000-0000-0000-0000-000000000000}"/>
  <bookViews>
    <workbookView xWindow="21480" yWindow="-120" windowWidth="29040" windowHeight="15720" xr2:uid="{B6C947F5-2995-4741-9733-4D26B24E52C1}"/>
  </bookViews>
  <sheets>
    <sheet name="EADID  " sheetId="1" r:id="rId1"/>
  </sheets>
  <externalReferences>
    <externalReference r:id="rId2"/>
    <externalReference r:id="rId3"/>
  </externalReferences>
  <definedNames>
    <definedName name="_xlnm._FilterDatabase" localSheetId="0" hidden="1">'EADID  '!$A$6:$H$497</definedName>
    <definedName name="_xlnm.Print_Area" localSheetId="0">'EADID  '!$B$1:$H$495</definedName>
    <definedName name="estadistica">[1]HISTÓRICO!$A$2:$BX$53</definedName>
    <definedName name="FromOrganiz_1">_xlfn.ANCHORARRAY([2]SFF!$F$4)</definedName>
    <definedName name="SAPBEXhrIndnt" hidden="1">"Wide"</definedName>
    <definedName name="SAPsysID" hidden="1">"708C5W7SBKP804JT78WJ0JNKI"</definedName>
    <definedName name="SAPwbID" hidden="1">"ARS"</definedName>
    <definedName name="_xlnm.Print_Titles" localSheetId="0">'EADID  '!$1:$7</definedName>
    <definedName name="tramites">[1]HISTÓRICO!$B$2:$BX$53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63" i="1" l="1"/>
  <c r="H8" i="1"/>
  <c r="F495" i="1"/>
  <c r="G494" i="1"/>
  <c r="E494" i="1"/>
  <c r="D494" i="1"/>
  <c r="C494" i="1"/>
  <c r="F493" i="1"/>
  <c r="D493" i="1"/>
  <c r="F492" i="1"/>
  <c r="H492" i="1" s="1"/>
  <c r="D492" i="1"/>
  <c r="D491" i="1"/>
  <c r="F491" i="1" s="1"/>
  <c r="D490" i="1"/>
  <c r="F490" i="1" s="1"/>
  <c r="D489" i="1"/>
  <c r="D488" i="1"/>
  <c r="F488" i="1" s="1"/>
  <c r="G487" i="1"/>
  <c r="E487" i="1"/>
  <c r="C487" i="1"/>
  <c r="D486" i="1"/>
  <c r="F486" i="1" s="1"/>
  <c r="D485" i="1"/>
  <c r="F485" i="1" s="1"/>
  <c r="F484" i="1"/>
  <c r="D484" i="1"/>
  <c r="H483" i="1"/>
  <c r="F483" i="1"/>
  <c r="D483" i="1"/>
  <c r="D482" i="1"/>
  <c r="D481" i="1"/>
  <c r="F481" i="1" s="1"/>
  <c r="H481" i="1" s="1"/>
  <c r="D480" i="1"/>
  <c r="F480" i="1" s="1"/>
  <c r="H480" i="1" s="1"/>
  <c r="D479" i="1"/>
  <c r="F479" i="1" s="1"/>
  <c r="F478" i="1"/>
  <c r="H478" i="1" s="1"/>
  <c r="D478" i="1"/>
  <c r="H477" i="1"/>
  <c r="F477" i="1"/>
  <c r="D477" i="1"/>
  <c r="D476" i="1"/>
  <c r="F476" i="1" s="1"/>
  <c r="D475" i="1"/>
  <c r="F475" i="1" s="1"/>
  <c r="F474" i="1"/>
  <c r="H474" i="1" s="1"/>
  <c r="D474" i="1"/>
  <c r="F473" i="1"/>
  <c r="D473" i="1"/>
  <c r="F472" i="1"/>
  <c r="D472" i="1"/>
  <c r="H471" i="1"/>
  <c r="D471" i="1"/>
  <c r="F471" i="1" s="1"/>
  <c r="G470" i="1"/>
  <c r="E470" i="1"/>
  <c r="C470" i="1"/>
  <c r="D469" i="1"/>
  <c r="F469" i="1" s="1"/>
  <c r="D468" i="1"/>
  <c r="F468" i="1" s="1"/>
  <c r="D467" i="1"/>
  <c r="F467" i="1" s="1"/>
  <c r="D466" i="1"/>
  <c r="F466" i="1" s="1"/>
  <c r="H466" i="1" s="1"/>
  <c r="D465" i="1"/>
  <c r="F465" i="1" s="1"/>
  <c r="D464" i="1"/>
  <c r="F464" i="1" s="1"/>
  <c r="D463" i="1"/>
  <c r="F463" i="1" s="1"/>
  <c r="G462" i="1"/>
  <c r="E462" i="1"/>
  <c r="C462" i="1"/>
  <c r="D461" i="1"/>
  <c r="F461" i="1" s="1"/>
  <c r="G460" i="1"/>
  <c r="E460" i="1"/>
  <c r="C460" i="1"/>
  <c r="D459" i="1"/>
  <c r="F459" i="1" s="1"/>
  <c r="G458" i="1"/>
  <c r="E458" i="1"/>
  <c r="D458" i="1"/>
  <c r="C458" i="1"/>
  <c r="D457" i="1"/>
  <c r="F457" i="1" s="1"/>
  <c r="D456" i="1"/>
  <c r="F456" i="1" s="1"/>
  <c r="G455" i="1"/>
  <c r="E455" i="1"/>
  <c r="C455" i="1"/>
  <c r="D454" i="1"/>
  <c r="F454" i="1" s="1"/>
  <c r="H454" i="1" s="1"/>
  <c r="D453" i="1"/>
  <c r="F453" i="1" s="1"/>
  <c r="D452" i="1"/>
  <c r="F452" i="1" s="1"/>
  <c r="D451" i="1"/>
  <c r="F451" i="1" s="1"/>
  <c r="H451" i="1" s="1"/>
  <c r="D450" i="1"/>
  <c r="F450" i="1" s="1"/>
  <c r="D449" i="1"/>
  <c r="F449" i="1" s="1"/>
  <c r="D448" i="1"/>
  <c r="F448" i="1" s="1"/>
  <c r="D447" i="1"/>
  <c r="F447" i="1" s="1"/>
  <c r="D446" i="1"/>
  <c r="F446" i="1" s="1"/>
  <c r="D445" i="1"/>
  <c r="F445" i="1" s="1"/>
  <c r="H445" i="1" s="1"/>
  <c r="D444" i="1"/>
  <c r="F444" i="1" s="1"/>
  <c r="D443" i="1"/>
  <c r="F443" i="1" s="1"/>
  <c r="D442" i="1"/>
  <c r="F442" i="1" s="1"/>
  <c r="H442" i="1" s="1"/>
  <c r="D441" i="1"/>
  <c r="F441" i="1" s="1"/>
  <c r="D440" i="1"/>
  <c r="G439" i="1"/>
  <c r="E439" i="1"/>
  <c r="C439" i="1"/>
  <c r="D438" i="1"/>
  <c r="F438" i="1" s="1"/>
  <c r="D437" i="1"/>
  <c r="F437" i="1" s="1"/>
  <c r="G436" i="1"/>
  <c r="E436" i="1"/>
  <c r="D436" i="1"/>
  <c r="C436" i="1"/>
  <c r="D435" i="1"/>
  <c r="F435" i="1" s="1"/>
  <c r="H435" i="1" s="1"/>
  <c r="D434" i="1"/>
  <c r="F434" i="1" s="1"/>
  <c r="H434" i="1" s="1"/>
  <c r="D433" i="1"/>
  <c r="F433" i="1" s="1"/>
  <c r="D432" i="1"/>
  <c r="F432" i="1" s="1"/>
  <c r="G431" i="1"/>
  <c r="E431" i="1"/>
  <c r="C431" i="1"/>
  <c r="D430" i="1"/>
  <c r="F430" i="1" s="1"/>
  <c r="D429" i="1"/>
  <c r="F429" i="1" s="1"/>
  <c r="H429" i="1" s="1"/>
  <c r="D428" i="1"/>
  <c r="F428" i="1" s="1"/>
  <c r="D427" i="1"/>
  <c r="F427" i="1" s="1"/>
  <c r="D426" i="1"/>
  <c r="F426" i="1" s="1"/>
  <c r="G425" i="1"/>
  <c r="E425" i="1"/>
  <c r="D425" i="1"/>
  <c r="C425" i="1"/>
  <c r="D424" i="1"/>
  <c r="F424" i="1" s="1"/>
  <c r="H424" i="1" s="1"/>
  <c r="D423" i="1"/>
  <c r="F423" i="1" s="1"/>
  <c r="D422" i="1"/>
  <c r="F422" i="1" s="1"/>
  <c r="D421" i="1"/>
  <c r="F421" i="1" s="1"/>
  <c r="D420" i="1"/>
  <c r="F420" i="1" s="1"/>
  <c r="H420" i="1" s="1"/>
  <c r="D419" i="1"/>
  <c r="F419" i="1" s="1"/>
  <c r="D418" i="1"/>
  <c r="F418" i="1" s="1"/>
  <c r="H418" i="1" s="1"/>
  <c r="D417" i="1"/>
  <c r="F417" i="1" s="1"/>
  <c r="D416" i="1"/>
  <c r="F416" i="1" s="1"/>
  <c r="D415" i="1"/>
  <c r="F415" i="1" s="1"/>
  <c r="D414" i="1"/>
  <c r="F414" i="1" s="1"/>
  <c r="D413" i="1"/>
  <c r="F413" i="1" s="1"/>
  <c r="D412" i="1"/>
  <c r="F412" i="1" s="1"/>
  <c r="H412" i="1" s="1"/>
  <c r="D411" i="1"/>
  <c r="F411" i="1" s="1"/>
  <c r="D410" i="1"/>
  <c r="F410" i="1" s="1"/>
  <c r="H410" i="1" s="1"/>
  <c r="D409" i="1"/>
  <c r="F409" i="1" s="1"/>
  <c r="D408" i="1"/>
  <c r="F408" i="1" s="1"/>
  <c r="D407" i="1"/>
  <c r="F407" i="1" s="1"/>
  <c r="D406" i="1"/>
  <c r="F406" i="1" s="1"/>
  <c r="H406" i="1" s="1"/>
  <c r="D405" i="1"/>
  <c r="F405" i="1" s="1"/>
  <c r="D404" i="1"/>
  <c r="F404" i="1" s="1"/>
  <c r="D403" i="1"/>
  <c r="F403" i="1" s="1"/>
  <c r="D402" i="1"/>
  <c r="F402" i="1" s="1"/>
  <c r="H402" i="1" s="1"/>
  <c r="D401" i="1"/>
  <c r="F401" i="1" s="1"/>
  <c r="G400" i="1"/>
  <c r="E400" i="1"/>
  <c r="C400" i="1"/>
  <c r="D398" i="1"/>
  <c r="F398" i="1" s="1"/>
  <c r="G397" i="1"/>
  <c r="F397" i="1"/>
  <c r="E397" i="1"/>
  <c r="D397" i="1"/>
  <c r="C397" i="1"/>
  <c r="D396" i="1"/>
  <c r="F396" i="1" s="1"/>
  <c r="D395" i="1"/>
  <c r="F395" i="1" s="1"/>
  <c r="G394" i="1"/>
  <c r="E394" i="1"/>
  <c r="D394" i="1"/>
  <c r="C394" i="1"/>
  <c r="D393" i="1"/>
  <c r="F393" i="1" s="1"/>
  <c r="D392" i="1"/>
  <c r="G391" i="1"/>
  <c r="E391" i="1"/>
  <c r="C391" i="1"/>
  <c r="D390" i="1"/>
  <c r="F390" i="1" s="1"/>
  <c r="G389" i="1"/>
  <c r="E389" i="1"/>
  <c r="C389" i="1"/>
  <c r="H388" i="1"/>
  <c r="D388" i="1"/>
  <c r="F388" i="1" s="1"/>
  <c r="D387" i="1"/>
  <c r="F387" i="1" s="1"/>
  <c r="D386" i="1"/>
  <c r="F386" i="1" s="1"/>
  <c r="H386" i="1" s="1"/>
  <c r="D385" i="1"/>
  <c r="F385" i="1" s="1"/>
  <c r="D384" i="1"/>
  <c r="F384" i="1" s="1"/>
  <c r="G383" i="1"/>
  <c r="E383" i="1"/>
  <c r="C383" i="1"/>
  <c r="D382" i="1"/>
  <c r="D381" i="1" s="1"/>
  <c r="G381" i="1"/>
  <c r="E381" i="1"/>
  <c r="C381" i="1"/>
  <c r="D380" i="1"/>
  <c r="F380" i="1" s="1"/>
  <c r="D379" i="1"/>
  <c r="F379" i="1" s="1"/>
  <c r="H379" i="1" s="1"/>
  <c r="D378" i="1"/>
  <c r="F378" i="1" s="1"/>
  <c r="G377" i="1"/>
  <c r="E377" i="1"/>
  <c r="C377" i="1"/>
  <c r="D375" i="1"/>
  <c r="D374" i="1" s="1"/>
  <c r="G374" i="1"/>
  <c r="G364" i="1" s="1"/>
  <c r="E374" i="1"/>
  <c r="E364" i="1" s="1"/>
  <c r="C374" i="1"/>
  <c r="C364" i="1" s="1"/>
  <c r="D373" i="1"/>
  <c r="F373" i="1" s="1"/>
  <c r="D372" i="1"/>
  <c r="F372" i="1" s="1"/>
  <c r="H372" i="1" s="1"/>
  <c r="D371" i="1"/>
  <c r="F371" i="1" s="1"/>
  <c r="D370" i="1"/>
  <c r="F370" i="1" s="1"/>
  <c r="D369" i="1"/>
  <c r="F369" i="1" s="1"/>
  <c r="D368" i="1"/>
  <c r="D365" i="1" s="1"/>
  <c r="F367" i="1"/>
  <c r="D367" i="1"/>
  <c r="D366" i="1"/>
  <c r="F366" i="1" s="1"/>
  <c r="H366" i="1" s="1"/>
  <c r="G365" i="1"/>
  <c r="E365" i="1"/>
  <c r="C365" i="1"/>
  <c r="D362" i="1"/>
  <c r="F362" i="1" s="1"/>
  <c r="G361" i="1"/>
  <c r="E361" i="1"/>
  <c r="E360" i="1" s="1"/>
  <c r="D361" i="1"/>
  <c r="D360" i="1" s="1"/>
  <c r="C361" i="1"/>
  <c r="C360" i="1" s="1"/>
  <c r="G360" i="1"/>
  <c r="H359" i="1"/>
  <c r="D359" i="1"/>
  <c r="H358" i="1"/>
  <c r="D358" i="1"/>
  <c r="F358" i="1" s="1"/>
  <c r="G357" i="1"/>
  <c r="H357" i="1" s="1"/>
  <c r="E357" i="1"/>
  <c r="C357" i="1"/>
  <c r="D356" i="1"/>
  <c r="F356" i="1" s="1"/>
  <c r="D355" i="1"/>
  <c r="F355" i="1" s="1"/>
  <c r="D354" i="1"/>
  <c r="F354" i="1" s="1"/>
  <c r="D353" i="1"/>
  <c r="F353" i="1" s="1"/>
  <c r="H353" i="1" s="1"/>
  <c r="D352" i="1"/>
  <c r="F352" i="1" s="1"/>
  <c r="D351" i="1"/>
  <c r="F351" i="1" s="1"/>
  <c r="D350" i="1"/>
  <c r="F350" i="1" s="1"/>
  <c r="D349" i="1"/>
  <c r="F349" i="1" s="1"/>
  <c r="D348" i="1"/>
  <c r="F348" i="1" s="1"/>
  <c r="D347" i="1"/>
  <c r="F347" i="1" s="1"/>
  <c r="H347" i="1" s="1"/>
  <c r="H346" i="1"/>
  <c r="D346" i="1"/>
  <c r="F346" i="1" s="1"/>
  <c r="D345" i="1"/>
  <c r="F345" i="1" s="1"/>
  <c r="H345" i="1" s="1"/>
  <c r="D344" i="1"/>
  <c r="F344" i="1" s="1"/>
  <c r="D343" i="1"/>
  <c r="F343" i="1" s="1"/>
  <c r="D342" i="1"/>
  <c r="F342" i="1" s="1"/>
  <c r="H342" i="1" s="1"/>
  <c r="D341" i="1"/>
  <c r="F341" i="1" s="1"/>
  <c r="H341" i="1" s="1"/>
  <c r="D340" i="1"/>
  <c r="F340" i="1" s="1"/>
  <c r="D339" i="1"/>
  <c r="F339" i="1" s="1"/>
  <c r="D338" i="1"/>
  <c r="F338" i="1" s="1"/>
  <c r="G337" i="1"/>
  <c r="E337" i="1"/>
  <c r="C337" i="1"/>
  <c r="D336" i="1"/>
  <c r="F336" i="1" s="1"/>
  <c r="G335" i="1"/>
  <c r="E335" i="1"/>
  <c r="D335" i="1"/>
  <c r="C335" i="1"/>
  <c r="D334" i="1"/>
  <c r="D333" i="1" s="1"/>
  <c r="G333" i="1"/>
  <c r="E333" i="1"/>
  <c r="C333" i="1"/>
  <c r="H332" i="1"/>
  <c r="D332" i="1"/>
  <c r="D331" i="1" s="1"/>
  <c r="G331" i="1"/>
  <c r="H331" i="1" s="1"/>
  <c r="E331" i="1"/>
  <c r="C331" i="1"/>
  <c r="D330" i="1"/>
  <c r="F330" i="1" s="1"/>
  <c r="H329" i="1"/>
  <c r="D329" i="1"/>
  <c r="G328" i="1"/>
  <c r="E328" i="1"/>
  <c r="C328" i="1"/>
  <c r="D327" i="1"/>
  <c r="F327" i="1" s="1"/>
  <c r="H327" i="1" s="1"/>
  <c r="D326" i="1"/>
  <c r="F326" i="1" s="1"/>
  <c r="D325" i="1"/>
  <c r="D324" i="1" s="1"/>
  <c r="G324" i="1"/>
  <c r="E324" i="1"/>
  <c r="C324" i="1"/>
  <c r="D322" i="1"/>
  <c r="F322" i="1" s="1"/>
  <c r="H322" i="1" s="1"/>
  <c r="D321" i="1"/>
  <c r="F321" i="1" s="1"/>
  <c r="D320" i="1"/>
  <c r="F320" i="1" s="1"/>
  <c r="D319" i="1"/>
  <c r="F319" i="1" s="1"/>
  <c r="D318" i="1"/>
  <c r="F318" i="1" s="1"/>
  <c r="D317" i="1"/>
  <c r="F317" i="1" s="1"/>
  <c r="D316" i="1"/>
  <c r="F316" i="1" s="1"/>
  <c r="H316" i="1" s="1"/>
  <c r="G315" i="1"/>
  <c r="D315" i="1"/>
  <c r="F315" i="1" s="1"/>
  <c r="D314" i="1"/>
  <c r="F314" i="1" s="1"/>
  <c r="D313" i="1"/>
  <c r="F313" i="1" s="1"/>
  <c r="D312" i="1"/>
  <c r="F312" i="1" s="1"/>
  <c r="D311" i="1"/>
  <c r="F311" i="1" s="1"/>
  <c r="D310" i="1"/>
  <c r="F310" i="1" s="1"/>
  <c r="H310" i="1" s="1"/>
  <c r="D309" i="1"/>
  <c r="F309" i="1" s="1"/>
  <c r="D308" i="1"/>
  <c r="F308" i="1" s="1"/>
  <c r="D307" i="1"/>
  <c r="F307" i="1" s="1"/>
  <c r="H306" i="1"/>
  <c r="D306" i="1"/>
  <c r="D305" i="1"/>
  <c r="F305" i="1" s="1"/>
  <c r="D304" i="1"/>
  <c r="F304" i="1" s="1"/>
  <c r="H304" i="1" s="1"/>
  <c r="D303" i="1"/>
  <c r="G302" i="1"/>
  <c r="G301" i="1" s="1"/>
  <c r="E302" i="1"/>
  <c r="E301" i="1" s="1"/>
  <c r="E300" i="1" s="1"/>
  <c r="C302" i="1"/>
  <c r="C301" i="1"/>
  <c r="C300" i="1" s="1"/>
  <c r="D299" i="1"/>
  <c r="F299" i="1" s="1"/>
  <c r="D298" i="1"/>
  <c r="F298" i="1" s="1"/>
  <c r="D297" i="1"/>
  <c r="F297" i="1" s="1"/>
  <c r="D296" i="1"/>
  <c r="F296" i="1" s="1"/>
  <c r="D295" i="1"/>
  <c r="F295" i="1" s="1"/>
  <c r="H295" i="1" s="1"/>
  <c r="D294" i="1"/>
  <c r="F294" i="1" s="1"/>
  <c r="G293" i="1"/>
  <c r="E293" i="1"/>
  <c r="C293" i="1"/>
  <c r="D292" i="1"/>
  <c r="D291" i="1" s="1"/>
  <c r="G291" i="1"/>
  <c r="E291" i="1"/>
  <c r="C291" i="1"/>
  <c r="D290" i="1"/>
  <c r="F290" i="1" s="1"/>
  <c r="H290" i="1" s="1"/>
  <c r="D289" i="1"/>
  <c r="F289" i="1" s="1"/>
  <c r="D288" i="1"/>
  <c r="F288" i="1" s="1"/>
  <c r="D287" i="1"/>
  <c r="F287" i="1" s="1"/>
  <c r="H287" i="1" s="1"/>
  <c r="D286" i="1"/>
  <c r="D285" i="1"/>
  <c r="F285" i="1" s="1"/>
  <c r="D284" i="1"/>
  <c r="F284" i="1" s="1"/>
  <c r="H284" i="1" s="1"/>
  <c r="D283" i="1"/>
  <c r="F283" i="1" s="1"/>
  <c r="D282" i="1"/>
  <c r="F282" i="1" s="1"/>
  <c r="G281" i="1"/>
  <c r="E281" i="1"/>
  <c r="C281" i="1"/>
  <c r="D280" i="1"/>
  <c r="D279" i="1"/>
  <c r="F279" i="1" s="1"/>
  <c r="G278" i="1"/>
  <c r="E278" i="1"/>
  <c r="C278" i="1"/>
  <c r="D277" i="1"/>
  <c r="F277" i="1" s="1"/>
  <c r="D276" i="1"/>
  <c r="F276" i="1" s="1"/>
  <c r="D275" i="1"/>
  <c r="F275" i="1" s="1"/>
  <c r="D274" i="1"/>
  <c r="F274" i="1" s="1"/>
  <c r="D273" i="1"/>
  <c r="F273" i="1" s="1"/>
  <c r="H273" i="1" s="1"/>
  <c r="D272" i="1"/>
  <c r="F272" i="1" s="1"/>
  <c r="D271" i="1"/>
  <c r="F271" i="1" s="1"/>
  <c r="D270" i="1"/>
  <c r="F270" i="1" s="1"/>
  <c r="D269" i="1"/>
  <c r="D268" i="1"/>
  <c r="F268" i="1" s="1"/>
  <c r="H268" i="1" s="1"/>
  <c r="D267" i="1"/>
  <c r="F267" i="1" s="1"/>
  <c r="G266" i="1"/>
  <c r="E266" i="1"/>
  <c r="C266" i="1"/>
  <c r="D265" i="1"/>
  <c r="F265" i="1" s="1"/>
  <c r="D264" i="1"/>
  <c r="F264" i="1" s="1"/>
  <c r="H264" i="1" s="1"/>
  <c r="H263" i="1"/>
  <c r="D263" i="1"/>
  <c r="F263" i="1" s="1"/>
  <c r="D262" i="1"/>
  <c r="F262" i="1" s="1"/>
  <c r="H262" i="1" s="1"/>
  <c r="D261" i="1"/>
  <c r="F261" i="1" s="1"/>
  <c r="D260" i="1"/>
  <c r="F260" i="1" s="1"/>
  <c r="D259" i="1"/>
  <c r="F259" i="1" s="1"/>
  <c r="D258" i="1"/>
  <c r="F258" i="1" s="1"/>
  <c r="D257" i="1"/>
  <c r="F257" i="1" s="1"/>
  <c r="D256" i="1"/>
  <c r="F256" i="1" s="1"/>
  <c r="H256" i="1" s="1"/>
  <c r="D255" i="1"/>
  <c r="F255" i="1" s="1"/>
  <c r="D254" i="1"/>
  <c r="F254" i="1" s="1"/>
  <c r="D253" i="1"/>
  <c r="F253" i="1" s="1"/>
  <c r="D252" i="1"/>
  <c r="F252" i="1" s="1"/>
  <c r="D251" i="1"/>
  <c r="F251" i="1" s="1"/>
  <c r="D250" i="1"/>
  <c r="F250" i="1" s="1"/>
  <c r="H250" i="1" s="1"/>
  <c r="D249" i="1"/>
  <c r="F249" i="1" s="1"/>
  <c r="D248" i="1"/>
  <c r="F248" i="1" s="1"/>
  <c r="D247" i="1"/>
  <c r="F247" i="1" s="1"/>
  <c r="D246" i="1"/>
  <c r="F246" i="1" s="1"/>
  <c r="D245" i="1"/>
  <c r="F245" i="1" s="1"/>
  <c r="G244" i="1"/>
  <c r="E244" i="1"/>
  <c r="C244" i="1"/>
  <c r="D243" i="1"/>
  <c r="F243" i="1" s="1"/>
  <c r="D242" i="1"/>
  <c r="F242" i="1" s="1"/>
  <c r="D241" i="1"/>
  <c r="F241" i="1" s="1"/>
  <c r="D240" i="1"/>
  <c r="D239" i="1"/>
  <c r="F239" i="1" s="1"/>
  <c r="H239" i="1" s="1"/>
  <c r="D238" i="1"/>
  <c r="F238" i="1" s="1"/>
  <c r="G237" i="1"/>
  <c r="E237" i="1"/>
  <c r="C237" i="1"/>
  <c r="D236" i="1"/>
  <c r="F236" i="1" s="1"/>
  <c r="D235" i="1"/>
  <c r="F235" i="1" s="1"/>
  <c r="D234" i="1"/>
  <c r="F234" i="1" s="1"/>
  <c r="H234" i="1" s="1"/>
  <c r="D233" i="1"/>
  <c r="F233" i="1" s="1"/>
  <c r="D232" i="1"/>
  <c r="F232" i="1" s="1"/>
  <c r="D231" i="1"/>
  <c r="F231" i="1" s="1"/>
  <c r="D230" i="1"/>
  <c r="F230" i="1" s="1"/>
  <c r="D229" i="1"/>
  <c r="F229" i="1" s="1"/>
  <c r="D228" i="1"/>
  <c r="F228" i="1" s="1"/>
  <c r="H228" i="1" s="1"/>
  <c r="H227" i="1"/>
  <c r="D227" i="1"/>
  <c r="F227" i="1" s="1"/>
  <c r="D226" i="1"/>
  <c r="F226" i="1" s="1"/>
  <c r="D225" i="1"/>
  <c r="F225" i="1" s="1"/>
  <c r="D224" i="1"/>
  <c r="F224" i="1" s="1"/>
  <c r="D223" i="1"/>
  <c r="F223" i="1" s="1"/>
  <c r="D222" i="1"/>
  <c r="F222" i="1" s="1"/>
  <c r="H222" i="1" s="1"/>
  <c r="D221" i="1"/>
  <c r="F221" i="1" s="1"/>
  <c r="D220" i="1"/>
  <c r="G219" i="1"/>
  <c r="E219" i="1"/>
  <c r="C219" i="1"/>
  <c r="D217" i="1"/>
  <c r="D216" i="1" s="1"/>
  <c r="G216" i="1"/>
  <c r="E216" i="1"/>
  <c r="C216" i="1"/>
  <c r="D215" i="1"/>
  <c r="F215" i="1" s="1"/>
  <c r="D214" i="1"/>
  <c r="F214" i="1" s="1"/>
  <c r="D213" i="1"/>
  <c r="F213" i="1" s="1"/>
  <c r="D212" i="1"/>
  <c r="F212" i="1" s="1"/>
  <c r="H212" i="1" s="1"/>
  <c r="D211" i="1"/>
  <c r="F211" i="1" s="1"/>
  <c r="D210" i="1"/>
  <c r="F210" i="1" s="1"/>
  <c r="D209" i="1"/>
  <c r="F209" i="1" s="1"/>
  <c r="D208" i="1"/>
  <c r="F208" i="1" s="1"/>
  <c r="D207" i="1"/>
  <c r="F207" i="1" s="1"/>
  <c r="D206" i="1"/>
  <c r="F206" i="1" s="1"/>
  <c r="H206" i="1" s="1"/>
  <c r="D205" i="1"/>
  <c r="F205" i="1" s="1"/>
  <c r="D204" i="1"/>
  <c r="F204" i="1" s="1"/>
  <c r="D203" i="1"/>
  <c r="F203" i="1" s="1"/>
  <c r="D202" i="1"/>
  <c r="F202" i="1" s="1"/>
  <c r="D201" i="1"/>
  <c r="F201" i="1" s="1"/>
  <c r="D200" i="1"/>
  <c r="F200" i="1" s="1"/>
  <c r="H200" i="1" s="1"/>
  <c r="D199" i="1"/>
  <c r="F199" i="1" s="1"/>
  <c r="D198" i="1"/>
  <c r="F198" i="1" s="1"/>
  <c r="D197" i="1"/>
  <c r="F197" i="1" s="1"/>
  <c r="H197" i="1" s="1"/>
  <c r="D196" i="1"/>
  <c r="F196" i="1" s="1"/>
  <c r="D195" i="1"/>
  <c r="F195" i="1" s="1"/>
  <c r="D194" i="1"/>
  <c r="F194" i="1" s="1"/>
  <c r="H194" i="1" s="1"/>
  <c r="D193" i="1"/>
  <c r="F193" i="1" s="1"/>
  <c r="D192" i="1"/>
  <c r="F192" i="1" s="1"/>
  <c r="D191" i="1"/>
  <c r="F191" i="1" s="1"/>
  <c r="D190" i="1"/>
  <c r="F190" i="1" s="1"/>
  <c r="D189" i="1"/>
  <c r="F189" i="1" s="1"/>
  <c r="D188" i="1"/>
  <c r="F188" i="1" s="1"/>
  <c r="H188" i="1" s="1"/>
  <c r="D187" i="1"/>
  <c r="F187" i="1" s="1"/>
  <c r="D186" i="1"/>
  <c r="F186" i="1" s="1"/>
  <c r="D185" i="1"/>
  <c r="F185" i="1" s="1"/>
  <c r="D184" i="1"/>
  <c r="F184" i="1" s="1"/>
  <c r="D183" i="1"/>
  <c r="F183" i="1" s="1"/>
  <c r="H183" i="1" s="1"/>
  <c r="D182" i="1"/>
  <c r="F182" i="1" s="1"/>
  <c r="H182" i="1" s="1"/>
  <c r="D181" i="1"/>
  <c r="F181" i="1" s="1"/>
  <c r="D180" i="1"/>
  <c r="F180" i="1" s="1"/>
  <c r="D179" i="1"/>
  <c r="F179" i="1" s="1"/>
  <c r="H179" i="1" s="1"/>
  <c r="D178" i="1"/>
  <c r="F178" i="1" s="1"/>
  <c r="D177" i="1"/>
  <c r="F177" i="1" s="1"/>
  <c r="D176" i="1"/>
  <c r="F176" i="1" s="1"/>
  <c r="H176" i="1" s="1"/>
  <c r="D175" i="1"/>
  <c r="F175" i="1" s="1"/>
  <c r="D174" i="1"/>
  <c r="F174" i="1" s="1"/>
  <c r="D173" i="1"/>
  <c r="F173" i="1" s="1"/>
  <c r="D172" i="1"/>
  <c r="F172" i="1" s="1"/>
  <c r="D171" i="1"/>
  <c r="F171" i="1" s="1"/>
  <c r="D170" i="1"/>
  <c r="F170" i="1" s="1"/>
  <c r="H170" i="1" s="1"/>
  <c r="D169" i="1"/>
  <c r="F169" i="1" s="1"/>
  <c r="D168" i="1"/>
  <c r="F168" i="1" s="1"/>
  <c r="H168" i="1" s="1"/>
  <c r="D167" i="1"/>
  <c r="F167" i="1" s="1"/>
  <c r="D166" i="1"/>
  <c r="F166" i="1" s="1"/>
  <c r="D165" i="1"/>
  <c r="D164" i="1"/>
  <c r="F164" i="1" s="1"/>
  <c r="H164" i="1" s="1"/>
  <c r="H163" i="1"/>
  <c r="D163" i="1"/>
  <c r="F163" i="1" s="1"/>
  <c r="D162" i="1"/>
  <c r="F162" i="1" s="1"/>
  <c r="D161" i="1"/>
  <c r="F161" i="1" s="1"/>
  <c r="D160" i="1"/>
  <c r="F160" i="1" s="1"/>
  <c r="G159" i="1"/>
  <c r="E159" i="1"/>
  <c r="C159" i="1"/>
  <c r="D158" i="1"/>
  <c r="F158" i="1" s="1"/>
  <c r="D157" i="1"/>
  <c r="F157" i="1" s="1"/>
  <c r="G156" i="1"/>
  <c r="F156" i="1"/>
  <c r="E156" i="1"/>
  <c r="C156" i="1"/>
  <c r="D155" i="1"/>
  <c r="D154" i="1" s="1"/>
  <c r="G154" i="1"/>
  <c r="E154" i="1"/>
  <c r="C154" i="1"/>
  <c r="D153" i="1"/>
  <c r="F153" i="1" s="1"/>
  <c r="D152" i="1"/>
  <c r="F152" i="1" s="1"/>
  <c r="D151" i="1"/>
  <c r="F151" i="1" s="1"/>
  <c r="D150" i="1"/>
  <c r="F150" i="1" s="1"/>
  <c r="D149" i="1"/>
  <c r="F149" i="1" s="1"/>
  <c r="D148" i="1"/>
  <c r="F148" i="1" s="1"/>
  <c r="H148" i="1" s="1"/>
  <c r="D147" i="1"/>
  <c r="D146" i="1"/>
  <c r="F146" i="1" s="1"/>
  <c r="G145" i="1"/>
  <c r="E145" i="1"/>
  <c r="C145" i="1"/>
  <c r="D144" i="1"/>
  <c r="F144" i="1" s="1"/>
  <c r="H144" i="1" s="1"/>
  <c r="D143" i="1"/>
  <c r="F143" i="1" s="1"/>
  <c r="H143" i="1" s="1"/>
  <c r="D142" i="1"/>
  <c r="F142" i="1" s="1"/>
  <c r="D141" i="1"/>
  <c r="F141" i="1" s="1"/>
  <c r="D140" i="1"/>
  <c r="F140" i="1" s="1"/>
  <c r="D139" i="1"/>
  <c r="F139" i="1" s="1"/>
  <c r="H139" i="1" s="1"/>
  <c r="D138" i="1"/>
  <c r="F138" i="1" s="1"/>
  <c r="D137" i="1"/>
  <c r="F137" i="1" s="1"/>
  <c r="D136" i="1"/>
  <c r="F136" i="1" s="1"/>
  <c r="D135" i="1"/>
  <c r="F135" i="1" s="1"/>
  <c r="D134" i="1"/>
  <c r="F134" i="1" s="1"/>
  <c r="D133" i="1"/>
  <c r="F133" i="1" s="1"/>
  <c r="D132" i="1"/>
  <c r="D131" i="1"/>
  <c r="F131" i="1" s="1"/>
  <c r="H131" i="1" s="1"/>
  <c r="D130" i="1"/>
  <c r="F130" i="1" s="1"/>
  <c r="D129" i="1"/>
  <c r="F129" i="1" s="1"/>
  <c r="D128" i="1"/>
  <c r="F128" i="1" s="1"/>
  <c r="D127" i="1"/>
  <c r="F127" i="1" s="1"/>
  <c r="G126" i="1"/>
  <c r="E126" i="1"/>
  <c r="C126" i="1"/>
  <c r="D125" i="1"/>
  <c r="F125" i="1" s="1"/>
  <c r="D124" i="1"/>
  <c r="F124" i="1" s="1"/>
  <c r="D123" i="1"/>
  <c r="F123" i="1" s="1"/>
  <c r="H123" i="1" s="1"/>
  <c r="D122" i="1"/>
  <c r="F122" i="1" s="1"/>
  <c r="D121" i="1"/>
  <c r="F121" i="1" s="1"/>
  <c r="D120" i="1"/>
  <c r="F120" i="1" s="1"/>
  <c r="D119" i="1"/>
  <c r="F119" i="1" s="1"/>
  <c r="D118" i="1"/>
  <c r="F118" i="1" s="1"/>
  <c r="D117" i="1"/>
  <c r="F117" i="1" s="1"/>
  <c r="D116" i="1"/>
  <c r="F116" i="1" s="1"/>
  <c r="D115" i="1"/>
  <c r="F115" i="1" s="1"/>
  <c r="D114" i="1"/>
  <c r="F114" i="1" s="1"/>
  <c r="D113" i="1"/>
  <c r="F113" i="1" s="1"/>
  <c r="D112" i="1"/>
  <c r="F112" i="1" s="1"/>
  <c r="D111" i="1"/>
  <c r="F111" i="1" s="1"/>
  <c r="D110" i="1"/>
  <c r="F110" i="1" s="1"/>
  <c r="G109" i="1"/>
  <c r="E109" i="1"/>
  <c r="C109" i="1"/>
  <c r="D108" i="1"/>
  <c r="F108" i="1" s="1"/>
  <c r="H108" i="1" s="1"/>
  <c r="D107" i="1"/>
  <c r="F107" i="1" s="1"/>
  <c r="D106" i="1"/>
  <c r="F106" i="1" s="1"/>
  <c r="D105" i="1"/>
  <c r="F105" i="1" s="1"/>
  <c r="D104" i="1"/>
  <c r="F104" i="1" s="1"/>
  <c r="D103" i="1"/>
  <c r="F103" i="1" s="1"/>
  <c r="H103" i="1" s="1"/>
  <c r="D102" i="1"/>
  <c r="F102" i="1" s="1"/>
  <c r="H102" i="1" s="1"/>
  <c r="D101" i="1"/>
  <c r="F101" i="1" s="1"/>
  <c r="D100" i="1"/>
  <c r="F100" i="1" s="1"/>
  <c r="G99" i="1"/>
  <c r="E99" i="1"/>
  <c r="C99" i="1"/>
  <c r="D98" i="1"/>
  <c r="F98" i="1" s="1"/>
  <c r="D97" i="1"/>
  <c r="F97" i="1" s="1"/>
  <c r="H97" i="1" s="1"/>
  <c r="G96" i="1"/>
  <c r="E96" i="1"/>
  <c r="C96" i="1"/>
  <c r="D95" i="1"/>
  <c r="F95" i="1" s="1"/>
  <c r="D94" i="1"/>
  <c r="F94" i="1" s="1"/>
  <c r="H94" i="1" s="1"/>
  <c r="D93" i="1"/>
  <c r="F93" i="1" s="1"/>
  <c r="D92" i="1"/>
  <c r="F92" i="1" s="1"/>
  <c r="H92" i="1" s="1"/>
  <c r="D91" i="1"/>
  <c r="F91" i="1" s="1"/>
  <c r="D90" i="1"/>
  <c r="F90" i="1" s="1"/>
  <c r="D89" i="1"/>
  <c r="F89" i="1" s="1"/>
  <c r="D88" i="1"/>
  <c r="F88" i="1" s="1"/>
  <c r="D87" i="1"/>
  <c r="D86" i="1"/>
  <c r="F86" i="1" s="1"/>
  <c r="D85" i="1"/>
  <c r="F85" i="1" s="1"/>
  <c r="D84" i="1"/>
  <c r="F84" i="1" s="1"/>
  <c r="H84" i="1" s="1"/>
  <c r="D83" i="1"/>
  <c r="F83" i="1" s="1"/>
  <c r="G82" i="1"/>
  <c r="E82" i="1"/>
  <c r="C82" i="1"/>
  <c r="D81" i="1"/>
  <c r="F81" i="1" s="1"/>
  <c r="D80" i="1"/>
  <c r="F80" i="1" s="1"/>
  <c r="D79" i="1"/>
  <c r="F79" i="1" s="1"/>
  <c r="H78" i="1"/>
  <c r="D78" i="1"/>
  <c r="F78" i="1" s="1"/>
  <c r="H77" i="1"/>
  <c r="D77" i="1"/>
  <c r="F77" i="1" s="1"/>
  <c r="D76" i="1"/>
  <c r="F76" i="1" s="1"/>
  <c r="D75" i="1"/>
  <c r="F75" i="1" s="1"/>
  <c r="D74" i="1"/>
  <c r="F74" i="1" s="1"/>
  <c r="D73" i="1"/>
  <c r="F73" i="1" s="1"/>
  <c r="D72" i="1"/>
  <c r="F72" i="1" s="1"/>
  <c r="D71" i="1"/>
  <c r="F71" i="1" s="1"/>
  <c r="H70" i="1"/>
  <c r="D70" i="1"/>
  <c r="F70" i="1" s="1"/>
  <c r="D69" i="1"/>
  <c r="F69" i="1" s="1"/>
  <c r="D68" i="1"/>
  <c r="F68" i="1" s="1"/>
  <c r="D67" i="1"/>
  <c r="F67" i="1" s="1"/>
  <c r="D66" i="1"/>
  <c r="F66" i="1" s="1"/>
  <c r="D65" i="1"/>
  <c r="F65" i="1" s="1"/>
  <c r="D64" i="1"/>
  <c r="F64" i="1" s="1"/>
  <c r="D63" i="1"/>
  <c r="F63" i="1" s="1"/>
  <c r="G62" i="1"/>
  <c r="E62" i="1"/>
  <c r="C62" i="1"/>
  <c r="D61" i="1"/>
  <c r="F61" i="1" s="1"/>
  <c r="D60" i="1"/>
  <c r="F60" i="1" s="1"/>
  <c r="D59" i="1"/>
  <c r="F59" i="1" s="1"/>
  <c r="D58" i="1"/>
  <c r="F58" i="1" s="1"/>
  <c r="D57" i="1"/>
  <c r="F57" i="1" s="1"/>
  <c r="H57" i="1" s="1"/>
  <c r="D56" i="1"/>
  <c r="F56" i="1" s="1"/>
  <c r="D55" i="1"/>
  <c r="F55" i="1" s="1"/>
  <c r="D54" i="1"/>
  <c r="F54" i="1" s="1"/>
  <c r="H54" i="1" s="1"/>
  <c r="D53" i="1"/>
  <c r="H52" i="1"/>
  <c r="D52" i="1"/>
  <c r="F52" i="1" s="1"/>
  <c r="G51" i="1"/>
  <c r="E51" i="1"/>
  <c r="C51" i="1"/>
  <c r="D48" i="1"/>
  <c r="F48" i="1" s="1"/>
  <c r="D47" i="1"/>
  <c r="F47" i="1" s="1"/>
  <c r="H47" i="1" s="1"/>
  <c r="D46" i="1"/>
  <c r="F46" i="1" s="1"/>
  <c r="D45" i="1"/>
  <c r="F45" i="1" s="1"/>
  <c r="H45" i="1" s="1"/>
  <c r="D44" i="1"/>
  <c r="F44" i="1" s="1"/>
  <c r="G43" i="1"/>
  <c r="G42" i="1" s="1"/>
  <c r="E43" i="1"/>
  <c r="E42" i="1" s="1"/>
  <c r="E41" i="1" s="1"/>
  <c r="C43" i="1"/>
  <c r="C42" i="1" s="1"/>
  <c r="C41" i="1" s="1"/>
  <c r="G40" i="1"/>
  <c r="D40" i="1"/>
  <c r="F40" i="1" s="1"/>
  <c r="G39" i="1"/>
  <c r="G37" i="1" s="1"/>
  <c r="G38" i="1"/>
  <c r="D38" i="1"/>
  <c r="F38" i="1" s="1"/>
  <c r="E37" i="1"/>
  <c r="C37" i="1"/>
  <c r="D36" i="1"/>
  <c r="F36" i="1" s="1"/>
  <c r="D35" i="1"/>
  <c r="F35" i="1" s="1"/>
  <c r="H35" i="1" s="1"/>
  <c r="D34" i="1"/>
  <c r="F34" i="1" s="1"/>
  <c r="D33" i="1"/>
  <c r="F33" i="1" s="1"/>
  <c r="H33" i="1" s="1"/>
  <c r="D32" i="1"/>
  <c r="G31" i="1"/>
  <c r="E31" i="1"/>
  <c r="C31" i="1"/>
  <c r="D30" i="1"/>
  <c r="D29" i="1" s="1"/>
  <c r="G29" i="1"/>
  <c r="E29" i="1"/>
  <c r="C29" i="1"/>
  <c r="D28" i="1"/>
  <c r="F28" i="1" s="1"/>
  <c r="D27" i="1"/>
  <c r="F27" i="1" s="1"/>
  <c r="D26" i="1"/>
  <c r="F26" i="1" s="1"/>
  <c r="H26" i="1" s="1"/>
  <c r="D25" i="1"/>
  <c r="F25" i="1" s="1"/>
  <c r="D24" i="1"/>
  <c r="F24" i="1" s="1"/>
  <c r="G23" i="1"/>
  <c r="E23" i="1"/>
  <c r="C23" i="1"/>
  <c r="D21" i="1"/>
  <c r="F21" i="1" s="1"/>
  <c r="H21" i="1" s="1"/>
  <c r="D20" i="1"/>
  <c r="D19" i="1" s="1"/>
  <c r="G19" i="1"/>
  <c r="E19" i="1"/>
  <c r="C19" i="1"/>
  <c r="D18" i="1"/>
  <c r="F18" i="1" s="1"/>
  <c r="D17" i="1"/>
  <c r="F17" i="1" s="1"/>
  <c r="D16" i="1"/>
  <c r="F16" i="1" s="1"/>
  <c r="D15" i="1"/>
  <c r="F15" i="1" s="1"/>
  <c r="H15" i="1" s="1"/>
  <c r="D14" i="1"/>
  <c r="G13" i="1"/>
  <c r="E13" i="1"/>
  <c r="C13" i="1"/>
  <c r="D12" i="1"/>
  <c r="F12" i="1" s="1"/>
  <c r="G11" i="1"/>
  <c r="E11" i="1"/>
  <c r="D11" i="1"/>
  <c r="C11" i="1"/>
  <c r="D357" i="1" l="1"/>
  <c r="D293" i="1"/>
  <c r="D328" i="1"/>
  <c r="D377" i="1"/>
  <c r="D460" i="1"/>
  <c r="D278" i="1"/>
  <c r="E323" i="1"/>
  <c r="F436" i="1"/>
  <c r="D43" i="1"/>
  <c r="D42" i="1" s="1"/>
  <c r="D41" i="1" s="1"/>
  <c r="D383" i="1"/>
  <c r="H456" i="1"/>
  <c r="F455" i="1"/>
  <c r="H455" i="1" s="1"/>
  <c r="H436" i="1"/>
  <c r="D455" i="1"/>
  <c r="D431" i="1"/>
  <c r="F394" i="1"/>
  <c r="H394" i="1" s="1"/>
  <c r="H396" i="1"/>
  <c r="D389" i="1"/>
  <c r="C376" i="1"/>
  <c r="H362" i="1"/>
  <c r="F361" i="1"/>
  <c r="F360" i="1" s="1"/>
  <c r="F359" i="1"/>
  <c r="F357" i="1" s="1"/>
  <c r="F382" i="1"/>
  <c r="H360" i="1"/>
  <c r="F334" i="1"/>
  <c r="F333" i="1" s="1"/>
  <c r="H333" i="1" s="1"/>
  <c r="F332" i="1"/>
  <c r="F331" i="1" s="1"/>
  <c r="H294" i="1"/>
  <c r="F293" i="1"/>
  <c r="D281" i="1"/>
  <c r="D266" i="1"/>
  <c r="D96" i="1"/>
  <c r="G218" i="1"/>
  <c r="D219" i="1"/>
  <c r="E218" i="1"/>
  <c r="E22" i="1"/>
  <c r="E10" i="1" s="1"/>
  <c r="C22" i="1"/>
  <c r="F217" i="1"/>
  <c r="C50" i="1"/>
  <c r="D156" i="1"/>
  <c r="E50" i="1"/>
  <c r="E49" i="1" s="1"/>
  <c r="D82" i="1"/>
  <c r="C10" i="1"/>
  <c r="D23" i="1"/>
  <c r="H95" i="1"/>
  <c r="H107" i="1"/>
  <c r="H172" i="1"/>
  <c r="H339" i="1"/>
  <c r="H81" i="1"/>
  <c r="H36" i="1"/>
  <c r="H207" i="1"/>
  <c r="H253" i="1"/>
  <c r="H133" i="1"/>
  <c r="H124" i="1"/>
  <c r="H101" i="1"/>
  <c r="H254" i="1"/>
  <c r="H88" i="1"/>
  <c r="H198" i="1"/>
  <c r="H231" i="1"/>
  <c r="H246" i="1"/>
  <c r="H349" i="1"/>
  <c r="H318" i="1"/>
  <c r="H114" i="1"/>
  <c r="H140" i="1"/>
  <c r="H348" i="1"/>
  <c r="H79" i="1"/>
  <c r="H403" i="1"/>
  <c r="H443" i="1"/>
  <c r="H44" i="1"/>
  <c r="F43" i="1"/>
  <c r="H43" i="1" s="1"/>
  <c r="H215" i="1"/>
  <c r="H16" i="1"/>
  <c r="H452" i="1"/>
  <c r="H247" i="1"/>
  <c r="F99" i="1"/>
  <c r="H100" i="1"/>
  <c r="H468" i="1"/>
  <c r="H180" i="1"/>
  <c r="H55" i="1"/>
  <c r="H413" i="1"/>
  <c r="H356" i="1"/>
  <c r="D62" i="1"/>
  <c r="H150" i="1"/>
  <c r="H202" i="1"/>
  <c r="H238" i="1"/>
  <c r="H260" i="1"/>
  <c r="H272" i="1"/>
  <c r="F375" i="1"/>
  <c r="H430" i="1"/>
  <c r="H469" i="1"/>
  <c r="F109" i="1"/>
  <c r="H110" i="1"/>
  <c r="H125" i="1"/>
  <c r="H151" i="1"/>
  <c r="H189" i="1"/>
  <c r="H224" i="1"/>
  <c r="H285" i="1"/>
  <c r="F281" i="1"/>
  <c r="H281" i="1" s="1"/>
  <c r="H490" i="1"/>
  <c r="H393" i="1"/>
  <c r="H171" i="1"/>
  <c r="F280" i="1"/>
  <c r="H27" i="1"/>
  <c r="H185" i="1"/>
  <c r="H258" i="1"/>
  <c r="H18" i="1"/>
  <c r="H259" i="1"/>
  <c r="H437" i="1"/>
  <c r="H40" i="1"/>
  <c r="H138" i="1"/>
  <c r="H421" i="1"/>
  <c r="H72" i="1"/>
  <c r="H146" i="1"/>
  <c r="H75" i="1"/>
  <c r="H76" i="1"/>
  <c r="H248" i="1"/>
  <c r="H173" i="1"/>
  <c r="H293" i="1"/>
  <c r="H385" i="1"/>
  <c r="F62" i="1"/>
  <c r="H62" i="1" s="1"/>
  <c r="H63" i="1"/>
  <c r="H111" i="1"/>
  <c r="H177" i="1"/>
  <c r="H192" i="1"/>
  <c r="H297" i="1"/>
  <c r="H397" i="1"/>
  <c r="H432" i="1"/>
  <c r="F431" i="1"/>
  <c r="H369" i="1"/>
  <c r="F377" i="1"/>
  <c r="H377" i="1" s="1"/>
  <c r="H380" i="1"/>
  <c r="H411" i="1"/>
  <c r="H229" i="1"/>
  <c r="H288" i="1"/>
  <c r="H340" i="1"/>
  <c r="H370" i="1"/>
  <c r="F482" i="1"/>
  <c r="G323" i="1"/>
  <c r="H486" i="1"/>
  <c r="F147" i="1"/>
  <c r="D145" i="1"/>
  <c r="F220" i="1"/>
  <c r="F96" i="1"/>
  <c r="H96" i="1" s="1"/>
  <c r="H98" i="1"/>
  <c r="H326" i="1"/>
  <c r="H449" i="1"/>
  <c r="H419" i="1"/>
  <c r="H149" i="1"/>
  <c r="H479" i="1"/>
  <c r="D237" i="1"/>
  <c r="F240" i="1"/>
  <c r="F237" i="1" s="1"/>
  <c r="D159" i="1"/>
  <c r="H252" i="1"/>
  <c r="H319" i="1"/>
  <c r="H453" i="1"/>
  <c r="H275" i="1"/>
  <c r="F368" i="1"/>
  <c r="G22" i="1"/>
  <c r="H69" i="1"/>
  <c r="H116" i="1"/>
  <c r="H195" i="1"/>
  <c r="H230" i="1"/>
  <c r="H311" i="1"/>
  <c r="H390" i="1"/>
  <c r="F389" i="1"/>
  <c r="H463" i="1"/>
  <c r="F462" i="1"/>
  <c r="H462" i="1" s="1"/>
  <c r="H121" i="1"/>
  <c r="H73" i="1"/>
  <c r="F269" i="1"/>
  <c r="H214" i="1"/>
  <c r="H488" i="1"/>
  <c r="H162" i="1"/>
  <c r="D99" i="1"/>
  <c r="H491" i="1"/>
  <c r="H64" i="1"/>
  <c r="H190" i="1"/>
  <c r="G41" i="1"/>
  <c r="H93" i="1"/>
  <c r="H265" i="1"/>
  <c r="H444" i="1"/>
  <c r="H426" i="1"/>
  <c r="F425" i="1"/>
  <c r="H425" i="1" s="1"/>
  <c r="H416" i="1"/>
  <c r="H60" i="1"/>
  <c r="H213" i="1"/>
  <c r="H186" i="1"/>
  <c r="H201" i="1"/>
  <c r="H271" i="1"/>
  <c r="H89" i="1"/>
  <c r="H152" i="1"/>
  <c r="H261" i="1"/>
  <c r="H127" i="1"/>
  <c r="H178" i="1"/>
  <c r="H80" i="1"/>
  <c r="H166" i="1"/>
  <c r="H67" i="1"/>
  <c r="H104" i="1"/>
  <c r="H117" i="1"/>
  <c r="D126" i="1"/>
  <c r="G50" i="1"/>
  <c r="H156" i="1"/>
  <c r="H208" i="1"/>
  <c r="H312" i="1"/>
  <c r="H354" i="1"/>
  <c r="H473" i="1"/>
  <c r="H343" i="1"/>
  <c r="H235" i="1"/>
  <c r="H475" i="1"/>
  <c r="H134" i="1"/>
  <c r="H184" i="1"/>
  <c r="H467" i="1"/>
  <c r="H17" i="1"/>
  <c r="H404" i="1"/>
  <c r="F489" i="1"/>
  <c r="D487" i="1"/>
  <c r="H459" i="1"/>
  <c r="F458" i="1"/>
  <c r="H458" i="1" s="1"/>
  <c r="H112" i="1"/>
  <c r="F286" i="1"/>
  <c r="H330" i="1"/>
  <c r="D364" i="1"/>
  <c r="H409" i="1"/>
  <c r="H141" i="1"/>
  <c r="H320" i="1"/>
  <c r="H423" i="1"/>
  <c r="H242" i="1"/>
  <c r="H299" i="1"/>
  <c r="H398" i="1"/>
  <c r="H34" i="1"/>
  <c r="H71" i="1"/>
  <c r="H105" i="1"/>
  <c r="H118" i="1"/>
  <c r="F132" i="1"/>
  <c r="H157" i="1"/>
  <c r="H209" i="1"/>
  <c r="H232" i="1"/>
  <c r="F278" i="1"/>
  <c r="H279" i="1"/>
  <c r="H313" i="1"/>
  <c r="H355" i="1"/>
  <c r="E399" i="1"/>
  <c r="H120" i="1"/>
  <c r="F87" i="1"/>
  <c r="F325" i="1"/>
  <c r="H448" i="1"/>
  <c r="H61" i="1"/>
  <c r="H187" i="1"/>
  <c r="H270" i="1"/>
  <c r="H225" i="1"/>
  <c r="H307" i="1"/>
  <c r="F30" i="1"/>
  <c r="H226" i="1"/>
  <c r="H191" i="1"/>
  <c r="F337" i="1"/>
  <c r="H337" i="1" s="1"/>
  <c r="H338" i="1"/>
  <c r="D337" i="1"/>
  <c r="H298" i="1"/>
  <c r="F11" i="1"/>
  <c r="H11" i="1" s="1"/>
  <c r="H12" i="1"/>
  <c r="H115" i="1"/>
  <c r="H56" i="1"/>
  <c r="H106" i="1"/>
  <c r="G399" i="1"/>
  <c r="D470" i="1"/>
  <c r="F165" i="1"/>
  <c r="F159" i="1" s="1"/>
  <c r="H174" i="1"/>
  <c r="H350" i="1"/>
  <c r="E376" i="1"/>
  <c r="D391" i="1"/>
  <c r="H414" i="1"/>
  <c r="H446" i="1"/>
  <c r="D39" i="1"/>
  <c r="H58" i="1"/>
  <c r="H74" i="1"/>
  <c r="H223" i="1"/>
  <c r="H296" i="1"/>
  <c r="H351" i="1"/>
  <c r="F392" i="1"/>
  <c r="H405" i="1"/>
  <c r="D462" i="1"/>
  <c r="H65" i="1"/>
  <c r="F23" i="1"/>
  <c r="H23" i="1" s="1"/>
  <c r="H24" i="1"/>
  <c r="H384" i="1"/>
  <c r="F383" i="1"/>
  <c r="H383" i="1" s="1"/>
  <c r="H25" i="1"/>
  <c r="H66" i="1"/>
  <c r="H407" i="1"/>
  <c r="H199" i="1"/>
  <c r="H90" i="1"/>
  <c r="H59" i="1"/>
  <c r="H210" i="1"/>
  <c r="H274" i="1"/>
  <c r="H378" i="1"/>
  <c r="D51" i="1"/>
  <c r="H68" i="1"/>
  <c r="H129" i="1"/>
  <c r="H203" i="1"/>
  <c r="H251" i="1"/>
  <c r="H457" i="1"/>
  <c r="H255" i="1"/>
  <c r="C399" i="1"/>
  <c r="H493" i="1"/>
  <c r="H158" i="1"/>
  <c r="H241" i="1"/>
  <c r="H137" i="1"/>
  <c r="H371" i="1"/>
  <c r="H128" i="1"/>
  <c r="H433" i="1"/>
  <c r="F53" i="1"/>
  <c r="H85" i="1"/>
  <c r="H160" i="1"/>
  <c r="H169" i="1"/>
  <c r="F335" i="1"/>
  <c r="H336" i="1"/>
  <c r="H387" i="1"/>
  <c r="H441" i="1"/>
  <c r="H438" i="1"/>
  <c r="H48" i="1"/>
  <c r="H153" i="1"/>
  <c r="H236" i="1"/>
  <c r="H276" i="1"/>
  <c r="C323" i="1"/>
  <c r="H450" i="1"/>
  <c r="F470" i="1"/>
  <c r="H233" i="1"/>
  <c r="H485" i="1"/>
  <c r="H167" i="1"/>
  <c r="F329" i="1"/>
  <c r="H282" i="1"/>
  <c r="H305" i="1"/>
  <c r="H417" i="1"/>
  <c r="H122" i="1"/>
  <c r="H161" i="1"/>
  <c r="H204" i="1"/>
  <c r="C218" i="1"/>
  <c r="D244" i="1"/>
  <c r="H277" i="1"/>
  <c r="F292" i="1"/>
  <c r="H308" i="1"/>
  <c r="H427" i="1"/>
  <c r="H472" i="1"/>
  <c r="F303" i="1"/>
  <c r="D302" i="1"/>
  <c r="D301" i="1" s="1"/>
  <c r="D300" i="1" s="1"/>
  <c r="D31" i="1"/>
  <c r="D109" i="1"/>
  <c r="F32" i="1"/>
  <c r="H314" i="1"/>
  <c r="H83" i="1"/>
  <c r="H193" i="1"/>
  <c r="H344" i="1"/>
  <c r="H130" i="1"/>
  <c r="H86" i="1"/>
  <c r="F244" i="1"/>
  <c r="H309" i="1"/>
  <c r="H317" i="1"/>
  <c r="H38" i="1"/>
  <c r="F460" i="1"/>
  <c r="H461" i="1"/>
  <c r="H135" i="1"/>
  <c r="H46" i="1"/>
  <c r="H119" i="1"/>
  <c r="G376" i="1"/>
  <c r="H243" i="1"/>
  <c r="F494" i="1"/>
  <c r="H495" i="1"/>
  <c r="H28" i="1"/>
  <c r="H113" i="1"/>
  <c r="H196" i="1"/>
  <c r="H205" i="1"/>
  <c r="H245" i="1"/>
  <c r="H267" i="1"/>
  <c r="G300" i="1"/>
  <c r="H249" i="1"/>
  <c r="H181" i="1"/>
  <c r="H373" i="1"/>
  <c r="D439" i="1"/>
  <c r="D400" i="1"/>
  <c r="H428" i="1"/>
  <c r="F440" i="1"/>
  <c r="H484" i="1"/>
  <c r="F20" i="1"/>
  <c r="F155" i="1"/>
  <c r="H283" i="1"/>
  <c r="H315" i="1"/>
  <c r="F400" i="1"/>
  <c r="H221" i="1"/>
  <c r="H289" i="1"/>
  <c r="H321" i="1"/>
  <c r="D13" i="1"/>
  <c r="F14" i="1"/>
  <c r="H91" i="1"/>
  <c r="H257" i="1"/>
  <c r="H367" i="1"/>
  <c r="H401" i="1"/>
  <c r="H408" i="1"/>
  <c r="H415" i="1"/>
  <c r="H422" i="1"/>
  <c r="H447" i="1"/>
  <c r="H465" i="1"/>
  <c r="H476" i="1"/>
  <c r="H395" i="1"/>
  <c r="H142" i="1"/>
  <c r="H136" i="1"/>
  <c r="H175" i="1"/>
  <c r="H211" i="1"/>
  <c r="H352" i="1"/>
  <c r="H361" i="1" l="1"/>
  <c r="E363" i="1"/>
  <c r="D323" i="1"/>
  <c r="D22" i="1"/>
  <c r="D376" i="1"/>
  <c r="D363" i="1" s="1"/>
  <c r="G363" i="1"/>
  <c r="C363" i="1"/>
  <c r="F381" i="1"/>
  <c r="H381" i="1" s="1"/>
  <c r="H382" i="1"/>
  <c r="H334" i="1"/>
  <c r="D218" i="1"/>
  <c r="C49" i="1"/>
  <c r="C9" i="1" s="1"/>
  <c r="C8" i="1" s="1"/>
  <c r="F216" i="1"/>
  <c r="H216" i="1" s="1"/>
  <c r="H217" i="1"/>
  <c r="H237" i="1"/>
  <c r="H159" i="1"/>
  <c r="H489" i="1"/>
  <c r="F391" i="1"/>
  <c r="H392" i="1"/>
  <c r="H147" i="1"/>
  <c r="H165" i="1"/>
  <c r="H30" i="1"/>
  <c r="F29" i="1"/>
  <c r="H482" i="1"/>
  <c r="F31" i="1"/>
  <c r="H32" i="1"/>
  <c r="H99" i="1"/>
  <c r="H53" i="1"/>
  <c r="H109" i="1"/>
  <c r="H280" i="1"/>
  <c r="F145" i="1"/>
  <c r="H132" i="1"/>
  <c r="H286" i="1"/>
  <c r="H400" i="1"/>
  <c r="H389" i="1"/>
  <c r="F374" i="1"/>
  <c r="H375" i="1"/>
  <c r="D50" i="1"/>
  <c r="F51" i="1"/>
  <c r="F324" i="1"/>
  <c r="H325" i="1"/>
  <c r="F126" i="1"/>
  <c r="F487" i="1"/>
  <c r="G10" i="1"/>
  <c r="H292" i="1"/>
  <c r="F291" i="1"/>
  <c r="G49" i="1"/>
  <c r="E9" i="1"/>
  <c r="E8" i="1" s="1"/>
  <c r="H244" i="1"/>
  <c r="F365" i="1"/>
  <c r="H368" i="1"/>
  <c r="F42" i="1"/>
  <c r="H240" i="1"/>
  <c r="H155" i="1"/>
  <c r="F154" i="1"/>
  <c r="F328" i="1"/>
  <c r="D399" i="1"/>
  <c r="F82" i="1"/>
  <c r="H87" i="1"/>
  <c r="F13" i="1"/>
  <c r="H14" i="1"/>
  <c r="H335" i="1"/>
  <c r="H460" i="1"/>
  <c r="H20" i="1"/>
  <c r="F19" i="1"/>
  <c r="H494" i="1"/>
  <c r="H470" i="1"/>
  <c r="F219" i="1"/>
  <c r="H220" i="1"/>
  <c r="H278" i="1"/>
  <c r="H431" i="1"/>
  <c r="D37" i="1"/>
  <c r="D10" i="1" s="1"/>
  <c r="F39" i="1"/>
  <c r="H303" i="1"/>
  <c r="F302" i="1"/>
  <c r="F439" i="1"/>
  <c r="H440" i="1"/>
  <c r="H269" i="1"/>
  <c r="F266" i="1"/>
  <c r="F376" i="1" l="1"/>
  <c r="H376" i="1" s="1"/>
  <c r="D49" i="1"/>
  <c r="D9" i="1"/>
  <c r="D8" i="1" s="1"/>
  <c r="H374" i="1"/>
  <c r="H29" i="1"/>
  <c r="H13" i="1"/>
  <c r="H391" i="1"/>
  <c r="H51" i="1"/>
  <c r="F50" i="1"/>
  <c r="F399" i="1"/>
  <c r="F37" i="1"/>
  <c r="H39" i="1"/>
  <c r="H487" i="1"/>
  <c r="F22" i="1"/>
  <c r="F218" i="1"/>
  <c r="H219" i="1"/>
  <c r="H126" i="1"/>
  <c r="H19" i="1"/>
  <c r="H439" i="1"/>
  <c r="F364" i="1"/>
  <c r="H365" i="1"/>
  <c r="H291" i="1"/>
  <c r="G9" i="1"/>
  <c r="H328" i="1"/>
  <c r="H154" i="1"/>
  <c r="F323" i="1"/>
  <c r="H324" i="1"/>
  <c r="H266" i="1"/>
  <c r="F41" i="1"/>
  <c r="H42" i="1"/>
  <c r="H302" i="1"/>
  <c r="F301" i="1"/>
  <c r="H82" i="1"/>
  <c r="H145" i="1"/>
  <c r="H31" i="1"/>
  <c r="H41" i="1" l="1"/>
  <c r="H22" i="1"/>
  <c r="H37" i="1"/>
  <c r="H323" i="1"/>
  <c r="G8" i="1"/>
  <c r="H218" i="1"/>
  <c r="F10" i="1"/>
  <c r="F363" i="1"/>
  <c r="H364" i="1"/>
  <c r="H399" i="1"/>
  <c r="F300" i="1"/>
  <c r="H301" i="1"/>
  <c r="F49" i="1"/>
  <c r="H50" i="1"/>
  <c r="H49" i="1" l="1"/>
  <c r="H300" i="1"/>
  <c r="F9" i="1"/>
  <c r="H10" i="1"/>
  <c r="F8" i="1" l="1"/>
  <c r="H9" i="1"/>
</calcChain>
</file>

<file path=xl/sharedStrings.xml><?xml version="1.0" encoding="utf-8"?>
<sst xmlns="http://schemas.openxmlformats.org/spreadsheetml/2006/main" count="499" uniqueCount="491">
  <si>
    <t>GOBIERNO DEL ESTADO DE MICHOACAN DE OCAMPO</t>
  </si>
  <si>
    <t>ESTADO ANALÍTICO DE LOS INGRESOS DEVENGADOS  COMPARADO CON SU ESTIMACION ANUAL MODIFICADA</t>
  </si>
  <si>
    <t xml:space="preserve">  DEL 1o  DE ENERO AL 31 DE DICIEMBRE DEL AÑO 2025</t>
  </si>
  <si>
    <t>(Pesos)</t>
  </si>
  <si>
    <t>C O N C E P T O</t>
  </si>
  <si>
    <t>ESTIMACION ORIGINAL DE INGRESOS ANUAL</t>
  </si>
  <si>
    <t>AMPLIACIONES Y REDUCCIONES</t>
  </si>
  <si>
    <t>REFRENDOS FEDERALES Y ESTATALES 2023</t>
  </si>
  <si>
    <t xml:space="preserve">ESTIMACIÓN DE INGRESOS ANUAL MODIFICADA </t>
  </si>
  <si>
    <t xml:space="preserve"> INGRESO  DEVENGADO</t>
  </si>
  <si>
    <t>PORCENTAJE DE AVANCE DEL INGRESO DEVENGADO</t>
  </si>
  <si>
    <t>INGRESOS Y OTROS BENEFICIOS</t>
  </si>
  <si>
    <t>INGRESOS DE GESTIÓN</t>
  </si>
  <si>
    <t>IMPUESTOS</t>
  </si>
  <si>
    <t>IMPUESTOS SOBRE LOS INGRESOS</t>
  </si>
  <si>
    <t xml:space="preserve">IMPUESTO SOBRE LOTERIAS, RIFAS, SORTEOS Y CONCURSOS </t>
  </si>
  <si>
    <t xml:space="preserve">IMPUESTOS SOBRE LA PRODUCCIÓN, EL CONSUMO Y LAS TRANSACCIONES </t>
  </si>
  <si>
    <t xml:space="preserve">IMPUESTO SOBRE ENAJENACIÓN DE VEHÍCULOS DE MOTOR USADOS </t>
  </si>
  <si>
    <t xml:space="preserve">IMPUESTO SOBRE SERVICIOS DE HOSPEDAJE </t>
  </si>
  <si>
    <t>IMPUESTO A LA VENTA FINAL BEBIDAS  CON  CONTENIDO ALCOHÓLICO</t>
  </si>
  <si>
    <t>IMPUESTO A LA EROGACIÓN EN JUEGOS CON APUESTAS</t>
  </si>
  <si>
    <t>IMPUESTO A LOS PREMIOS GENERADOS EN JUEGOS CON APUESTAS</t>
  </si>
  <si>
    <t xml:space="preserve">IMPUESTOS SOBRE NÓMINA Y ASIMILABLES </t>
  </si>
  <si>
    <t xml:space="preserve">IMPUESTO SOBRE EROGACIONES POR REMUNERACIÓN AL TRABAJO PERSONAL, PRESTADO BAJO LA DIRECCIÓN Y DEPENDENCIA DE UN PATRÓN </t>
  </si>
  <si>
    <t>IMPUESTO SOBRE EROGACIONES POR REMUNERACIÓN AL TRABAJO PERSONAL, PRESTADO BAJO LA DIRECCIÓN Y DEPENDENCIA DE UN PATRÓN (EJERCICIOS ANTERIORES 2%)</t>
  </si>
  <si>
    <t xml:space="preserve">ACCESORIOS </t>
  </si>
  <si>
    <t xml:space="preserve">RECARGOS </t>
  </si>
  <si>
    <t>RECARGOS DE IMPUESTO SOBRE ENAJENACIÓN DE VEHÍCULOS MOTOR USADOS</t>
  </si>
  <si>
    <t>RECARGOS IMPUESTO SOBRE SERVICIO DE HOSPEDAJE</t>
  </si>
  <si>
    <t>RECARGOS POR PRORROGA O PAGO EN PARCIALIDADES</t>
  </si>
  <si>
    <t>RECARGOS POR VENTA FINAL DE BEBIDAS CON CONTENIDO ALCOHÓLICO</t>
  </si>
  <si>
    <t>RECARGOS DEL IMPUESTOS A LA EROGACIÓN EN JUEGOS CON APUESTAS</t>
  </si>
  <si>
    <t>MULTAS DE IMPUESTOS ESTATALES</t>
  </si>
  <si>
    <t>MULTAS IMPUESTO SOBRE ENAJENACIÓN DE VEHÍCULOS DE MOTOR USADOS</t>
  </si>
  <si>
    <t>ACTUALIZACIÓN DE IMPUESTOS ESTATALES</t>
  </si>
  <si>
    <t>ACTUALIZACIÓN IMPUESTO SOBRE ENAJENACIÓN DE VEHÍCULOS DE MOTOR USADOS</t>
  </si>
  <si>
    <t>ACTUALIZACIÓN IMPUESTO SOBRE SERVICIO DE HOSPEDAJE</t>
  </si>
  <si>
    <t>ACTUALIZACIÓN IMPUESTO SOBRE EROGACIÓN  POR REMUNERACIÓN AL TRABAJO  PERSONAL PRESTACIÓN 2%/NOMINA</t>
  </si>
  <si>
    <t>ACTUALIZACIÓN POR VENTA FINAL DE BEBIDA CON CONTENIDO ALCOHÓLICO</t>
  </si>
  <si>
    <t>ACTUALIZACIÓN DEL IMPUESTO A LA EROGACIONES EN JUEGOS CON APUESTAS</t>
  </si>
  <si>
    <t>INGRESOS NO COMPRENDIDOS EN LAS FRACCIONES DE LA LEY DE INGRESOS CAUSADOS EN EJERCICIOS FISCALES ANTERIORES PENDIENTES DE LIQUIDACIÓN O PAGO</t>
  </si>
  <si>
    <t xml:space="preserve">IMPUESTOS NO COMPRENDIDOS EN LAS FRACCIONES DE LA LEY DE INGRESOS CAUSADOS EN EJERCICIOS FISCALES ANTERIORES PENDIENTES DE LIQUIDACIÓN O PAGO DE TENENCIA Y USO DE VEHÍCULOS </t>
  </si>
  <si>
    <t xml:space="preserve">ACTUALIZACIÓN IMPUESTO SOBRE TENENCIA Y USO DE VEHÍCULOS </t>
  </si>
  <si>
    <t xml:space="preserve">RECARGOS IMPUESTO SOBRE TENENCIA Y USO DE VEHÍCULOS </t>
  </si>
  <si>
    <t>CONTRIBUCIONES DE MEJORAS</t>
  </si>
  <si>
    <t xml:space="preserve">DE APORTACIÓN POR MEJORAS </t>
  </si>
  <si>
    <t xml:space="preserve">APORTACIÓN DE MUNICIPIOS </t>
  </si>
  <si>
    <t>APORTACIÓN DE MUNICIPIOS PARA CONSTRUCCIÓN DE REDES DE AGUA</t>
  </si>
  <si>
    <t>ESTABLECIMIENTO MODULOS PRODUCCION  ALIMENTOS SANOS Y NUTRITIVOS</t>
  </si>
  <si>
    <t xml:space="preserve">APORTACIONES DE MUNICIPIO TRASLADO DE MAQUINARIA SCOP </t>
  </si>
  <si>
    <t>APORTACION DE MUNICIPIOS FORTAPAZ</t>
  </si>
  <si>
    <t>APORTACIÓN INSITITUTO ESTATAL DE ESTUDIOS SUPERIORES EN SEGURIDAD Y PROFESIONALIZACIÓN POLICIAL DEL ESTADO DE MICHOACAN CRECIMIENTO Y REMODELACIÓN</t>
  </si>
  <si>
    <t xml:space="preserve">DERECHOS POR PRESTACION DE SERVICIOS </t>
  </si>
  <si>
    <t>DERECHOS POR LA PRESTACION DE SERVICIOS ESTATALES</t>
  </si>
  <si>
    <t xml:space="preserve">POR SERVICIOS DE PROTECCIÓN AMBIENTAL Y DESARROLLO TERRITORIAL </t>
  </si>
  <si>
    <t>AUTORIZACIÓN DE FRACCIONAMIENTOS, CONDOMINIOS</t>
  </si>
  <si>
    <t>OTROS SERVICIOS URBANÍSTICOS Y DE ASENTAMIENTO HUMANO</t>
  </si>
  <si>
    <t>AUTORIZACION DE  SUBDIVICIONES Y FUSIONES</t>
  </si>
  <si>
    <t xml:space="preserve">POR DICTAMEN DE LICENCIAS DE APROVECHAMIENTOS DE MINERALES Y SUSTANCIAS NO RESERVADAS </t>
  </si>
  <si>
    <t>POR LA EXPEDICIÓN DE RESOLUCIONES CORRESPONDIENTES A LAS AUTORIZACIONES EN MATERIA DE IMPACTO, RIESGO Y DAÑO AMBIENTAL</t>
  </si>
  <si>
    <t>POR EL REGISTRO DE GENERADOR DE RESIDUOS DE MANEJO ESPECIAL, PERSONA FÍSICA O MORAL</t>
  </si>
  <si>
    <t>POR EL REGISTRO COMO GESTOR DE RESIDUOS DE MANEJO ESPECIA</t>
  </si>
  <si>
    <t>POR AUTORIZACIÓN DE PLANES DE MANEJO PARA RESIDUOS DE MANEJO ESPECIAL</t>
  </si>
  <si>
    <t>POR DICTAMEN DE EXPEDICIÓN DE ACTUALIZACIÓN DE LICENCIA AMBIENTAL ÚNICA</t>
  </si>
  <si>
    <t>POR LA VALIDACIÓN DE DICTÁMENES DE DAÑO AMBIENTAL</t>
  </si>
  <si>
    <t>SERVICIOS DE TRANSPORTE PÚBLICO</t>
  </si>
  <si>
    <t>PAGO ANUAL DE CONCESIONES</t>
  </si>
  <si>
    <t>RENOVACIÓN ANUAL DE CONCESIONES DE SERVICIO PÚBLICO</t>
  </si>
  <si>
    <t>REFRENDO ANUAL DE CALCOMANÍAS</t>
  </si>
  <si>
    <t>REPOSICIÓN DE TARJETAS DE CIRCULACIÓN</t>
  </si>
  <si>
    <t>CANJE GENERAL DE PLACAS</t>
  </si>
  <si>
    <t>DOTACIÓN Y REPOSICIÓN DE PLACAS</t>
  </si>
  <si>
    <t>POR LA EXPEDICIÓN DE CONCESIÓN, POR COPIAS CERTIFICADAS DE EXPEDIENTES</t>
  </si>
  <si>
    <t>EXPEDICIÓN DE PERMISOS EMERGENTES DE SERVICIO PÚBLICO</t>
  </si>
  <si>
    <t>EXPEDICIÓN, REPOSICIÓN Y RENOVACIÓN DEL TÍTULO DE CONCESIONES</t>
  </si>
  <si>
    <t>POR LA EXPEDICIÓN DE CONSTANCIAS QUE ACREDITEN EL USO VEHÍCULO</t>
  </si>
  <si>
    <t>POR BAJA DE VEHÍCULO DEL SERVICIO PÚBLICO, POR CAMBIO DE UNIDAD, POR ROBO O DESTRUCCIÓN</t>
  </si>
  <si>
    <t>TRANSFERENCIA DE CONCESIÓN DE TRANSPORTE PÚBLICO POR SUCESIÓN</t>
  </si>
  <si>
    <t>CAMBIO DE MODALIDAD DE CONCESIÓN DE TRANSPORTE PÚBLICO</t>
  </si>
  <si>
    <t>CAMBIO DE ADSCRIPCIÓN CLASIFICACIÓN DE LOCALIDADES</t>
  </si>
  <si>
    <t>PERMISO PARA SERVICIO DE TRANSPORTE ESCOLAR Y EMPRESAS</t>
  </si>
  <si>
    <t>PLATAFORMA INFORMÁTICA CONCESIÓN AUTOS DE ALQUILER</t>
  </si>
  <si>
    <t>ACREDITACIÓN DE CAPACITACIÓN, CERTIFICACIÓN Y ACTUALIZACIONES EN MATERIA DE MOVILIDAD Y SEGURIDAD VIAL</t>
  </si>
  <si>
    <t>POR SERVICIO DE TRANSPORTE PÚBLICO FRACCIÓN XII OTRO SERVICIO</t>
  </si>
  <si>
    <t>SERVICIOS DE TRANSPORTE PARTICULAR</t>
  </si>
  <si>
    <t>REFRENDO ANUAL DE CIRCULACIÓN</t>
  </si>
  <si>
    <t>REPOSICIÓN DE TARJETA DE CIRCULACIÓN</t>
  </si>
  <si>
    <t>PERMISOS DE CIRCULACIÓN</t>
  </si>
  <si>
    <t>SERVICIO POR BAJA DE PLACAS</t>
  </si>
  <si>
    <t>EXPEDICIÓN DE CERTIFICADO DE INTERÉS PARTICULAR</t>
  </si>
  <si>
    <t>POR REGISTRO DE BAJAS DE VEHÍCULOS AUTOMOTORES</t>
  </si>
  <si>
    <t>PLACAS PARA PERSONAS CON DISCAPACIDAD 50%</t>
  </si>
  <si>
    <t>REFRENDO ANUAL DE CIRCULACIÓN DE  PERSONAS CON DISCAPACIDAD 50%</t>
  </si>
  <si>
    <t xml:space="preserve">POR VALIDACIÓN DE PAGOS RELACIONADOS CON LA POSESIÓN DEL VEHÍCULO, CUANDO ÉSTE PROVENGA, DE OTRA ENTIDAD FEDERATIVA </t>
  </si>
  <si>
    <t>POR VALIDACIÓN DE PEDIMENTOS DE IMPORTACIÓN DE VEHÍCULOS DE PROCEDENCIA EXTRANJERA</t>
  </si>
  <si>
    <t>CONDONACION POR SERVICIO DE TRASPORTE PARTICULAR</t>
  </si>
  <si>
    <t xml:space="preserve">POR LA EXPEDICIÓN Y RENOVACIÓN DE LICENCIAS PARA CONDUCIR VEHÍCULOS AUTOMOTORES </t>
  </si>
  <si>
    <t xml:space="preserve">LICENCIAS PARA CONDUCIR </t>
  </si>
  <si>
    <t>PERMISOS PROVISIONALES PARA CONDUCIR</t>
  </si>
  <si>
    <t xml:space="preserve">POR SERVICIOS DE SEGURIDAD PRIVADA </t>
  </si>
  <si>
    <t>POR ESTUDIO Y POR LA REVALIDACIÓN ANUAL</t>
  </si>
  <si>
    <t>POR PRESTAR SERVICIOS DE TRASLADO DE BIENES Y VALORES</t>
  </si>
  <si>
    <t>POR EL ESTUDIO, EVALUACIÓN Y RECOMENDACIONES POR SOLICITUD DE CAMBIO O AMPLIACIÓN DE MODALIDAD DE SERVICIO</t>
  </si>
  <si>
    <t xml:space="preserve">POR EL ESTUDIO PARA DETERMINAR LA LEGALIDAD DE INSCRIBIR CADA ARMA DE FUEGO O CADA EQUIPO UTILIZADO  EN LA PRESTACIÓN DE LOS SERVICIOS </t>
  </si>
  <si>
    <t>POR EL ESTUDIO PARA DETERMINAR LA LEGALIDAD DE INSCRIBIR EN EL REGISTRO ESTATAL DE PRESTADORES DE SERVICIOS DE SEGURIDAD PRIVADA</t>
  </si>
  <si>
    <t>POR LA CONSULTA DE ANTECEDENTES POLICIALES EN EL REGISTRO ESTATAL DE PRESTADORES DE SERVICIOS DE SEGURIDAD PRIVADA</t>
  </si>
  <si>
    <t>POR LA EXPEDICIÓN O REPOSICIÓN DE CÉDULA DE IDENTIFICACIÓN A PERSONAL OPERATIVO</t>
  </si>
  <si>
    <t>POR PRESTAR LOS SERVICIOS DE LOCALIZACIÓN E INFORMACIÓN SOBRE PERSONAS FÍSICAS</t>
  </si>
  <si>
    <t>POR LA AUTORIZACIÓN PARA LA PRE STACIÓN DE SERVICIOS DE SEGURIDAD PRIVADA EN EL ESTADO DE MICHOA CÁN. EN SUS MODADLIDADES DE: SEGURIDAD Y PROTECCIÓN DE PERSONAS</t>
  </si>
  <si>
    <t>POR SERVICIOS DEL REGISTRO PÚBLICO DE LA PROPIEDAD RAÍZ Y DEL COMERCIO</t>
  </si>
  <si>
    <t xml:space="preserve">CERTIFICADOS Y CERTIFICACIONES (REGISTRO PÚBLICO DE LA PROPIEDAD) </t>
  </si>
  <si>
    <t xml:space="preserve">INSCRIPCIÓN DE DOCUMENTOS DE PROPIEDAD DE INMUEBLES </t>
  </si>
  <si>
    <t>REGISTRO DE PLANOS DE FRACCIONAMIENTOS, LOTIFICACIONES</t>
  </si>
  <si>
    <t>CANCELACIÓN DE INSCRIPCIÓN EN EL REGISTRO DE COMERCIO</t>
  </si>
  <si>
    <t>INSCRIPCIÓN EN EL REGISTRO DE COMERCIO</t>
  </si>
  <si>
    <t>INSCRIPCIÓN Y CANCELACIÓN DE GRAVÁMENES</t>
  </si>
  <si>
    <t>OTROS SERVICIOS DEL REGISTRO DE LA PROPIEDAD</t>
  </si>
  <si>
    <t>BÚSQUEDA POR SERVICIOS DE REGISTRO PÚBLICO DE LA PROPIEDAD</t>
  </si>
  <si>
    <t>POR REGISTRO DE OTROS ACTOS DEL REGISTRO  PÚBLICO DE LA PROPIEDAD</t>
  </si>
  <si>
    <t>POR REGISTRO  DEL REGIMEN DE PROPIEDAD CONDOMINIO</t>
  </si>
  <si>
    <t>POR REGISTRO DE SUBDIVISIONES</t>
  </si>
  <si>
    <t>POR REGISTRO DE USUFRUCTO VITALICIO Y NUDA PROPIEDAD</t>
  </si>
  <si>
    <t>POR RATIFICACION DE DOCUMENTOS Y FIRMAS</t>
  </si>
  <si>
    <t>POR INSCRIPCIOIN  DE FIDEICOMISOS</t>
  </si>
  <si>
    <t>POR INSCRICION  DEL REGISTRO PÚBLICO DE LA PROPIEDAD</t>
  </si>
  <si>
    <t>POR LA INSCRIPCIÓN DE DOCUMENTOS CONSTITUTIVOS DE ASOCIACIONES DE CARÁCTER CIVIL</t>
  </si>
  <si>
    <t>POR SERVICIOS DEL REGISTRO CIVIL</t>
  </si>
  <si>
    <t>LEVANTAMIENTO DE ACTAS DE REGISTRO DE  NACIMIENTO</t>
  </si>
  <si>
    <t>CELEBRACIÓN ACTAS DE CONTRATOS MATRIMONIALES</t>
  </si>
  <si>
    <t>INSCRIPCIONES</t>
  </si>
  <si>
    <t>POR LA EXPEDICIÓN DE CERTIFICADOS, COPIAS CERTIFICADAS O CONSTANCIAS DE LOS REGISTROS DE LOS ACTOS DEL ESTADO CIVIL DE LAS PERSONAS</t>
  </si>
  <si>
    <t>OTRAS TARIFAS</t>
  </si>
  <si>
    <t xml:space="preserve">BÚSQUEDA POR CERTIFICACIONES Y CONSTANCIAS DE OTROS DOCUMENTOS QUE LA DIRECCIÓN TENGA BAJO SU CUSTODIA Y OTROS SERVICIOS PRESTADOS </t>
  </si>
  <si>
    <t>LEVANTAMIENTO DE ACTAS DE DEFUNCIÓN</t>
  </si>
  <si>
    <t xml:space="preserve">POR LA INSCRIPCIÓN DEL REGISTRO Y ASENTAMIENTO DE ANOTACIONES MARGINALES AL REVERSO </t>
  </si>
  <si>
    <t xml:space="preserve">EXPEDICIÓN DE CERTIFICADOS, COPIAS CERTIFICADAS O CONSTANCIAS (URGENTES) </t>
  </si>
  <si>
    <t xml:space="preserve">LEVANTAMIENTO DE ACTAS DE RECONOCIMIENTO DE HIJOS, ANTE EL OFICIAL DEL REGISTRO CIVIL, DESPUÉS DE REGISTRADO EL NACIMIENTO </t>
  </si>
  <si>
    <t>RECONOCIMIENTO DE HIJOS, POR AVISO ADMINISTRATIVO DE OTRA ENTIDAD FEDERATIVA</t>
  </si>
  <si>
    <t>POR CADA AÑO ADICIONAL DE BÚSQUEDA</t>
  </si>
  <si>
    <t>EXPEDICIÓN DE OFICIO DE EXTEMPORANEIDAD EMITIDO POR LA DIRECCIÓN DEL REGISTRO CIVIL</t>
  </si>
  <si>
    <t>COPIA CERTIFICADA DE DOCUMENTOS QUE INTEGREN APÉNDICES DE LOS REGISTROS DE LOS ACTOS DEL ESTADO CIVIL DE LAS PERSONAS</t>
  </si>
  <si>
    <t>ANEXIÓN DE DATOS EN LAS INSCRIPCIONES DE LOS ACTOS DEL ESTADO CIVIL DE LAS PERSONAS REALIZADOS EN EL EXTRANJERO</t>
  </si>
  <si>
    <t>INSCRIPCIÓN DE DIVORCIO CELEBRADO ANTE NOTARIO PÚBLICO, (INCLUYE ANOTACIÓN EN ACTAS DE NACIMIENTO Y MATRIMONIO DE LOS DIVORCIADOS)</t>
  </si>
  <si>
    <t>OFICIO DE RÉGIMEN PATRIMONIAL</t>
  </si>
  <si>
    <t>POR SERVICIOS DEL ARCHIVO GENERAL DE NOTARIOS</t>
  </si>
  <si>
    <t>AVISO DE TESTAMENTO</t>
  </si>
  <si>
    <t>CERTIFICADO DE TESTAMENTO</t>
  </si>
  <si>
    <t>TESTIMONIOS DE ESCRITURAS</t>
  </si>
  <si>
    <t>COPIAS CERTIFICADAS (NOTARIAS)</t>
  </si>
  <si>
    <t>TESTAMENTO OLÓGRAFO</t>
  </si>
  <si>
    <t xml:space="preserve">REPORTE DE BÚSQUEDA EN EL REGISTRO NACIONAL DE AVISOS DE TESTAMENTO </t>
  </si>
  <si>
    <t>POR CADA HOJA CON FOLIO NOTARIAL EXCLUSIVA PARA NOTARIOS</t>
  </si>
  <si>
    <t>REVOCACION DE TESTAMENTO OLOGRAFICO</t>
  </si>
  <si>
    <t>POR SERVICIOS DE LA FIACALIA GENERAL ESTADO</t>
  </si>
  <si>
    <t>CERTIFICADOS MEDICOS</t>
  </si>
  <si>
    <t>POR SERVICIO QUE ESTABLECE LA LEY PRESTACIÓN SERVICIOS INMOBILIARIA</t>
  </si>
  <si>
    <t>POR SERVICIOS QUE ESTABLECE LA LEY PARA LA PRESTACIÓN DE SERVICIOS INMOBILIARIOS EN EL ESTADO DE MICHOACÁN</t>
  </si>
  <si>
    <t xml:space="preserve">REVALIDACIÓN DE LICENCIA PARA LA PRESTACIÓN DE SERVICIOS INMOBILIARIOS PROFESIONALES </t>
  </si>
  <si>
    <t>POR SERVICIOS DE EDUCACIÓN</t>
  </si>
  <si>
    <t>EXPEDICIÓN DE COPIAS CERTIFICADAS DE DOCUMENTOS</t>
  </si>
  <si>
    <t>REPOSICIÓN DE CONSTANCIAS O DUPLICADOS</t>
  </si>
  <si>
    <t>COMPULSA DE DOCUMENTOS, POR HOJA</t>
  </si>
  <si>
    <t>LEGALIZACIÓN DE FIRMAS</t>
  </si>
  <si>
    <t>POR CUALQUIER OTRA CERTIFICACIÓN O EXPEDICIÓN DE CONSTANCIAS</t>
  </si>
  <si>
    <t>REGISTRO DE COLEGIO DE PROFESIONISTAS</t>
  </si>
  <si>
    <t xml:space="preserve">REGISTRO DE ESTABLECIMIENTO EDUCATIVO LEGALMENTE AUTORIZADO PARA EXPEDIR TÍTULOS PROFESIONALES, DIPLOMAS DE ESPECIALIDAD O GRADOS ACADÉMICOS </t>
  </si>
  <si>
    <t>REGISTRO DE TÍTULO PROFESIONAL, DE DIPLOMA DE ESPECIALIDAD Y DE GRADO ACADÉMICO</t>
  </si>
  <si>
    <t>EXPEDICIÓN DE AUTORIZACIÓN DE UNA ESPECIALIDAD</t>
  </si>
  <si>
    <t>EN RELACIÓN CON ESTABLECIMIENTO EDUCATIVO</t>
  </si>
  <si>
    <t>EXPEDICIÓN DE DUPLICADO DE CÉDULA O DE AUTORIZACIÓN PARA EL EJERCICIO DE UNA ESPECIALIDAD</t>
  </si>
  <si>
    <t>EXPEDICIÓN DE CÉDULA PROFESIONAL CON EFECTOS DE PATENTE O DE CÉDULA DE GRADO ACADÉMICO</t>
  </si>
  <si>
    <t>EXPEDICIÓN DE AUTORIZACIÓN PROVISIONAL PARA EJERCER POR ESTAR EL TÍTULO PROFESIONAL EN TRÁMITE O PARA EJERCER COMO PASANTE</t>
  </si>
  <si>
    <t>CONSULTAS DE ARCHIVO</t>
  </si>
  <si>
    <t>CONSTANCIAS DE ANTECEDENTES PROFESIONALES</t>
  </si>
  <si>
    <t>RECONOCIMIENTO DE VALIDEZ OFICIAL ESTUDIOS DE TIPO SUPERIOR</t>
  </si>
  <si>
    <t>CAMBIOS A PLAN Y PROGRAMA DE ESTUDIO DE TIPO SUPERIOR</t>
  </si>
  <si>
    <t>CAMBIO O AMPLIACIÓN DE DOMINIO, O ESTABLECIMIENTO DE UN PLANTEL ADICIONAL, RESPECTO DE CADA PLAN DE ESTUDIOS CON RECONOCIMIENTO DE VALIDEZ OFICIAL</t>
  </si>
  <si>
    <t>POR SOLICITUD, ESTUDIO Y RESOLUCIÓN DEL TRÁMITE DE AUTORIZACIÓN PARA IMPARTIR EDUCACIÓN PREESCOLAR, PRIMARIA, SECUNDARIA, NORMAL</t>
  </si>
  <si>
    <t>EXÁMENES PROFESIONALES O DE GRADO DE TIPO SUPERIOR</t>
  </si>
  <si>
    <t>EXÁMENES PROFESIONALES O DE GRADO DE TIPO MEDIO SUPERIOR</t>
  </si>
  <si>
    <t>EXÁMENES A TÍTULO DE SUFICIENCIA DE EDUCACIÓN PRIMARIA</t>
  </si>
  <si>
    <t>EXÁMENES A TÍTULO DE SUFICIENCIA DE EDUCACIÓN SECUNDARIA Y DE EDUCACIÓN MEDIA SUPERIOR, POR MATERIA</t>
  </si>
  <si>
    <t>EXÁMENES A TÍTULO DE SUFICIENCIA DE TIPO SUPERIOR, POR MATERIA</t>
  </si>
  <si>
    <t>EXÁMENES EXTRAORDINARIOS POR MATERIA  DE EDUCACIÓN SECUNDARIA Y DE EDUCACIÓN MEDIA SUPERIOR</t>
  </si>
  <si>
    <t>EXÁMENES EXTRAORDINARIOS POR MATERIA DE TIPO SUPERIOR</t>
  </si>
  <si>
    <t>OTORGAMIENTO DE DIPLOMA TÍTULO O GRADO DE TIPO SUPERIOR</t>
  </si>
  <si>
    <t>DE EDUCACIÓN SECUNDARIA Y DE EDUCACIÓN MEDIA SUPERIOR</t>
  </si>
  <si>
    <t>EXPEDICIÓN DE DUPLICADO DE CERTIFICADOS DE EDUCACIÓN BÁSICA Y DE EDUCACIÓN MEDIA SUPERIOR</t>
  </si>
  <si>
    <t>EXPEDICIÓN DE DUPLICADO DE CERTIFICADOS  DE EDUCACIÓN DE TIPO SUPERIOR</t>
  </si>
  <si>
    <t>POR SOLICITUD DE REVALIDACIÓN DE ESTUDIOS DE EDUCACIÓN BÁSICA</t>
  </si>
  <si>
    <t>POR SOLICITUD DE REVALIDACIÓN DE ESTUDIOS DE EDUCACIÓN MEDIA-SUPERIOR</t>
  </si>
  <si>
    <t>POR SOLICITUD DE REVALIDACIÓN DE ESTUDIOS  DE EDUCACIÓN SUPERIOR</t>
  </si>
  <si>
    <t>REVISIÓN DE CERTIFICADOS DE ESTUDIOS, DE EDUCACIÓN BÁSICA Y MEDIA-SUPERIOR</t>
  </si>
  <si>
    <t>POR SOLICITUD DE EQUIVALENCIA DE ESTUDIOS  DE EDUCACION  BÁSICA</t>
  </si>
  <si>
    <t>POR SOLICITUD DE EQUIVALENCIA DE ESTUDIOS DE EDUCACIÓN MEDIA-SUPERIOR</t>
  </si>
  <si>
    <t>POR SOLICITUD DE EQUIVALENCIA DE ESTUDIOS DE EDUCACIÓN SUPERIOR</t>
  </si>
  <si>
    <t>INSPECCIÓN Y VIGILANCIA DE ESTABLECIMIENTOS EDUCATIVOS PARTICULARES, POR ALUMNO INSCRITO, DE EDUCACIÓN SECUNDARIA</t>
  </si>
  <si>
    <t>INSPECCIÓN Y VIGILANCIA DE ESTABLECIMIENTOS EDUCATIVOS PARTICULARES, POR ALUMNO INSCRITO, DE EDUCACIÓN PRIMARIA</t>
  </si>
  <si>
    <t>CONSULTAS O CONSTANCIAS DE ARCHIVO</t>
  </si>
  <si>
    <t>POR AUTORIZACIÓN DE PROFESIONES REGISTRO DE CERTIFICADOS DE PROFESIONALES</t>
  </si>
  <si>
    <t>REGISTRO DE DIPLOMAS DE INSTITUCIONES DE EDUCACIÓN SUPERIOR (LES), COLEGIOS Y ASOCIACIONES</t>
  </si>
  <si>
    <t>REGISTRO DE DIPLOMAS Y CONSTANCIAS</t>
  </si>
  <si>
    <t>POR AUTORIZACIÓN, DE PROFESIONES, REEXPEDICIÓN DE AUTORIZACIONES TEMPORALES DE PRÁCTICOS</t>
  </si>
  <si>
    <t>POR AUTORIZACIÓN, DE PROFESIONES, RENOVACIÓN DE PRÁCTICAS</t>
  </si>
  <si>
    <t>POR OTROS SERVICIOS DE EDUCACION CENTROS ESTUDIO CAPACITACION TRABAJO</t>
  </si>
  <si>
    <t>POR OTROS SERVICIOS DE EDUCACIÓN, REGISTRO DE DIPLOMAS</t>
  </si>
  <si>
    <t>POR OTROS SERVICIOS DE EDUCACIÓN, EXPEDICIÓN DE DUPLICADO DE CERTIFICADOS DE TERMINACIÓN DE ESTUDIOS</t>
  </si>
  <si>
    <t>POR OTROS SERVICIOS DE EDUCACIÓN, CONSTANCIAS DE ESTUDIOS DE NIVEL PRIMARIA</t>
  </si>
  <si>
    <t>POR OTROS SERVICIOS DE EDUCACIÓN, COTEJO</t>
  </si>
  <si>
    <t>POR OTROS SERVICIOS DE EDUCACIÓN, LEGALIZACIÓN</t>
  </si>
  <si>
    <t>POR LA VENTA DE PAPELERÍA OFICIAL DE LA SECRETARÍA DE EDUCACIÓN, EXPEDIENTE ACADÉMICO</t>
  </si>
  <si>
    <t>POR LA VENTA DE PAPELERÍA OFICIAL DE LA SECRETARÍA DE EDUCACIÓN, TARJETAS KARDEX</t>
  </si>
  <si>
    <t>POR AUT, REGIS PROGR EDU CONTINUA A PROFESIONISTAS</t>
  </si>
  <si>
    <t>OTROS SERV EDU REG CONST  ASISTENCIA PROG EDU CONT</t>
  </si>
  <si>
    <t>OTROS SERVICIOS</t>
  </si>
  <si>
    <t>POR LA EXPEDICIÓN DE CERTIFICADOS DE NO INHABILITACIÓN</t>
  </si>
  <si>
    <t>OTROS DERECHOS ESTATALES Y MUNICIPALES</t>
  </si>
  <si>
    <t>SERVICIOS DE PROTECCIÓN CIVIL</t>
  </si>
  <si>
    <t>CUANDO SE SOLICITE SERVICIOS DE SUPERVISIÓN, APOYO Y VIGILANCIA POR PARTE DE LA COORDINACIÓN, DURANTE EL DESARROLLO EN LOS EVENTOS.</t>
  </si>
  <si>
    <t>POR EL SERVICIO DE REGISTRO DE CONSULTORES EN MATERIA DE PROTECCIÓN CIVIL</t>
  </si>
  <si>
    <t>POR LA RENOVACIÓN ANUAL DE REGISTRO DE CONSULTORES EN MATERIA DE PROTECCIÓN CIVIL</t>
  </si>
  <si>
    <t xml:space="preserve">POR EL REGISTRO DE CAPACITADORES EN MATERIA DE PROTECCIÓN CIVIL </t>
  </si>
  <si>
    <t>POR LA EXPEDICIÓN DE DICTÁMENES DE NO RIESGO</t>
  </si>
  <si>
    <t>POR LA EXPEDICIÓN DE DICTÁMENES DE FACTIBILIDAD PARA LA CONSTRUCCIÓN DE GASERAS, ESTACIONES DE CARBURACIÓN Y ESTACIONES DE SERVICIO DE GASOLINERAS</t>
  </si>
  <si>
    <t>POR LA EXPEDICIÓN DE DICTÁMENES U OFICIOS DE FACTIBILIDAD PARA LA CONSTRUCCIÓN DE FRACCIONAMIENTOS, CENTROS COMERCIALES Y EDIFICIOS</t>
  </si>
  <si>
    <t>POR LA ELABORACIÓN DE ESTUDIOS DE RIESGO Y VULNERABILIDAD EN MATERIA DE PROTECCIÓN CIVIL</t>
  </si>
  <si>
    <t xml:space="preserve">POR RENOVACIÓN ANUAL DEL REGISTRO DE CAPACITADORES EN MATERIA DE PROTECCIÓN CIVIL </t>
  </si>
  <si>
    <t xml:space="preserve">POR EXPEDICIÓN DE CONSTANCIA DE CUMPLIMIENTO DE LA NORMA EN MATERIA DE RIESGO </t>
  </si>
  <si>
    <t>POR EL SERVICIO DE CAPACITACIÓN EN MATERIA DE PROTECCIÓN CIVIL AL SECTOR PRIVADO, CON DURACIÓN DE MÁS DE 4 HORAS, HASTA 8 HORAS MÁXIMO</t>
  </si>
  <si>
    <t>POR SERVICIO DE CAPACIDAD EN MATERIA DE PROTECCIÓN CIVIL 8 HORAS</t>
  </si>
  <si>
    <t>POR LA VISITA DE INSPECCIÓN Y VERIFICACIÓN AL ESTABLECIMIENTO Y/O INSTALACIÓN</t>
  </si>
  <si>
    <t xml:space="preserve"> POR LA CERTIFICACION DE LIBROS BITACORAS</t>
  </si>
  <si>
    <t>POR LA EVALUACIÓN DE SIMULACRO A ESTABLECIMIENTO Y/O INSTALACIÓN</t>
  </si>
  <si>
    <t>POR LA REALIZACIÓN DE TRÁMITES PARA OBTENCIÓN REGISTRO</t>
  </si>
  <si>
    <t>POR SERVICIO DE EVALUACIÓN DE PROGRAMA ESPECÍFICO DE PROTECCIÓN CIVIL</t>
  </si>
  <si>
    <t>SERVICIOS DE TRANSITO</t>
  </si>
  <si>
    <t>CERTIFICADO DE NO INFRACCIÓN</t>
  </si>
  <si>
    <t>PERMISO PARA CIRCULAR CON CARGA SOBRESALIENTE</t>
  </si>
  <si>
    <t>PERMISO PARA CIRCULAR CON ADITAMENTOS (POLARIZADO)</t>
  </si>
  <si>
    <t xml:space="preserve">APLICACIÓN DE EXAMEN DE CONOCIMIENTOS PARA LA OBTENCIÓN DE LA LICENCIA DE CONDUCIR  </t>
  </si>
  <si>
    <t>APLICACIÓN DE EXAMEN MÉDICO PARA LA OBTENCIÓN O RENOVACIÓN DE LICENCIA DE CONDUCIR</t>
  </si>
  <si>
    <t>CERTIFICACIÓN DE CONVENIO DE HECHO DE TRÁNSITO</t>
  </si>
  <si>
    <t>SERVICIOS DE CATASTRO</t>
  </si>
  <si>
    <t>EXPEDICIÓN DE PLANOS CATASTRALES</t>
  </si>
  <si>
    <t>LEVANTAMIENTOS TOPOGRÁFICOS</t>
  </si>
  <si>
    <t>DETERMINACIÓN UBICACIÓN FÍSICA DE LOS PREDIOS</t>
  </si>
  <si>
    <t>ELABORACIÓN DE AVALÚOS</t>
  </si>
  <si>
    <t>INSPECCIONES OCULARES DE PREDIOS URBANOS Y RÚSTICOS PARA VERIFICAR INFORMACIÓN CATASTRAL</t>
  </si>
  <si>
    <t>REESTRUCTURACIÓN DE CUENTAS CATASTRALES</t>
  </si>
  <si>
    <t>DESGLOSE DE PREDIOS Y VALUACIÓN CORRESPONDIENTE</t>
  </si>
  <si>
    <t xml:space="preserve">POR INSCRIPCIÓN O REGISTRO DE PREDIOS IGNORADOS </t>
  </si>
  <si>
    <t>POR AUTORIZACIÓN E INSCRIPCIÓN DE PERITOS VALUADORES DE BIENES INMUEBLES</t>
  </si>
  <si>
    <t>CERTIFICACIONES CATASTRALES Y CERTIFICACIONES CATASTRALES ELECTRÓNICAS</t>
  </si>
  <si>
    <t>POR INFORMACIÓN RESPECTO DE LA UBICACIÓN DE PREDIOS EN CARTOGRAFÍA</t>
  </si>
  <si>
    <t>EXPEDICIÓN DE DUPLICADOS DE DOCUMENTOS CATASTRALES</t>
  </si>
  <si>
    <t>MODIFICACIÓN DE DATOS ADMINISTRATIVOS CATASTRALES</t>
  </si>
  <si>
    <t>CÉDULA DE ACTUALIZACIÓN DE PREDIOS RÚSTICOS</t>
  </si>
  <si>
    <t>REVISIÓN DE AVISO (TRASLADO DOMINIO PREDIO RÚSTICO)</t>
  </si>
  <si>
    <t>REVISIÓN DE AVISO Y/O CANCELACIÓN (TRASLADO DE DOMINIO POR PREDIO RÚSTICO)</t>
  </si>
  <si>
    <t>AVISO ACLARATORIO DE PREDIO RÚSTICO O URBANO</t>
  </si>
  <si>
    <t>LEVANTAMIENTOS AERO FOTOGRAMÉTRICOS Y OTROS SERVICIOS DE ALTA PRECISIÓN</t>
  </si>
  <si>
    <t>POR LA UBICACIÓN CARTOGRÁFICA PARA LA ASIGNACIÓN CORRECTA DE CLAVE CATASTRAL</t>
  </si>
  <si>
    <t>UBICACIÓN CARTOGRÁFICA POR CAMBIO DE LOCALIDAD</t>
  </si>
  <si>
    <t xml:space="preserve">POR SERVICIOS OFICIALES DIVERSOS </t>
  </si>
  <si>
    <t xml:space="preserve">LEGALIZACIÓN DE TÍTULOS, PLANES DE ESTUDIO Y CERTIFICADOS </t>
  </si>
  <si>
    <t>POR CADA COPIA CERTIFICADA, POR REPOSICIÓN DE DOCUMENTOS DE LAS DIFERENTES DEPENDENCIAS OFICIALES POR LA REPRODUCCIÓN DE INFORMACIÓN</t>
  </si>
  <si>
    <t>OTROS SERVICIOS OFICIALES DIVERSOS</t>
  </si>
  <si>
    <t>LEGALIZACIÓN DE PLANES DE ESTUDIO EXPEDIDOS POR LA UNIVERSIDAD MICHOACANA A ESTUDIANTES EXTRANJEROS</t>
  </si>
  <si>
    <t>LEGALIZACIÓN DE CERTIFICADOS DE ESTUDIO, BOLETAS DE CALIFICACIONES, CONSTANCIAS DE ESTUDIO, ACTAS DE ESTADO CIVIL, EXHORTOS, FIRMAS DE FEDATARIOS Y FUNCIONARIOS PÚBLICOS Y OTROS DOCUMENTOS OFICIALES</t>
  </si>
  <si>
    <t>APOSTILLAS DE TÍTULOS PROFESIONALES Y OTROS DOCUMENTOS EN PERGAMINO</t>
  </si>
  <si>
    <t>APOSTILLAS DE PLANES DE ESTUDIOS</t>
  </si>
  <si>
    <t>APOSTILLAS DE CERTIFICADOS DE ESTUDIO, ACTAS DEL REGISTRO CIVIL, EXHORTOS, FIRMAS DE FEDATARIOS Y FUNCIONARIOS PÚBLICOS Y OTROS DOCUMENTOS OFICIALES</t>
  </si>
  <si>
    <t>POR CADA CERTIFICACIÓN DE EXPEDIENTES A CARGO DE DIFERENTES DEPENDENCIAS</t>
  </si>
  <si>
    <t>REPRODUCCION INFORMES POR PARTE DEPENDENCAS COORDINADAS Y ENTES DEL PODER EJECUTIVO</t>
  </si>
  <si>
    <t>DERECHOS POR SERVICIOS OFICIALES DIVERSOS ENVIADOS DOMICILIO O CORREO</t>
  </si>
  <si>
    <t>SUBSIDIOS DERECHOS PRESTACIÓN DE SERVICIOS</t>
  </si>
  <si>
    <t>SUB 50% EN RENOVACION LICENCIAS C/IRREGULARIDADES</t>
  </si>
  <si>
    <t>SUBSIDIO 10% EN EL PAGO REFRENDO FRACCIÓN II INCISOS A B C D Y E ARTÍCULO 20</t>
  </si>
  <si>
    <t>POR LA INSCRIPCIÓN O RENOVACIÓN AL PADRÓN DE CONTRATISTAS</t>
  </si>
  <si>
    <t>PERMISO PARA CONSTRUIR O MODIFICAR ACCESOS, CRUZAMIENTOS E INSTALACIONES MARGINALES EN EL DERECHO DE VÍA DE CAMINOS Y PUENTES ESTATALES</t>
  </si>
  <si>
    <t>PERMISO PARA CONSTRUIR O ADMINISTRAR, EN SU CASO, PARADORES EN VÍAS DE COMUNICACIÓN TERRESTRES</t>
  </si>
  <si>
    <t>PERMISO PARA INSTALAR ANUNCIOS Y SEÑALES PUBLICITARIAS, DE INFORMACIÓN O COMUNICACIÓN</t>
  </si>
  <si>
    <t>PERMISO PARA CONSTRUIR, MODIFICAR O AMPLIAR OBRAS ASENTADAS EN EL DERECHO DE VÍA DE CAMINOS Y PUENTES ESTATALES</t>
  </si>
  <si>
    <t>CONSTANCIA DE VERIFICACIÓN DE JURISDICCIÓN DE DERECHO DE VÍA EN TRÁMITES JUDICIALES PARA SUPLIR TÍTULO DE DOMINIO, DELIMITACIÓN Y RECTIFICACIÓN DE MEDIDAS</t>
  </si>
  <si>
    <t>REVISIÓN DE PLANOS Y SUPERVISIÓN DE OBRA LOS PERMISOS PARA CONSTRUIR O MODIFICAR ACCESOS, EN EL DERECHO DE VÍA DE CAMINOS Y PUENTES ESTATALES</t>
  </si>
  <si>
    <t>AUTORIZACIÓN PARA CAMBIO LEYENDA O FIGURA EN ANUNCIO</t>
  </si>
  <si>
    <t>INSCRIPCIÓN REGISTRO ÚNICO VEHÍCULOS EXTRANJEROS</t>
  </si>
  <si>
    <t>DIVERSOS DERECHOS</t>
  </si>
  <si>
    <t>DIVERSOS DERECHOS (EXÁMENES DE CERTIFICACIÓN)</t>
  </si>
  <si>
    <t>ACCESORIOS</t>
  </si>
  <si>
    <t>RECARGOS</t>
  </si>
  <si>
    <t>CONDONACIÓN DE RECARGOS POR RENOVACION O REFRENDO ANUAL DE CONCESIONES DE SERVICIO PÚBLICO DE AUTOTRANSPORTE URBANO Y FORANEO AL 100% POR EL BUEN FIN</t>
  </si>
  <si>
    <t>CONDONACIÓN DE RECARGOS REFRENDO ANUAL DE CALCOMANÍAS  SERVICIO PÚBLICO AL 100% POR EL BUEN FIN</t>
  </si>
  <si>
    <t>CONDONACIÓN DE RECARGOS POR REFRENDO MOTOCICLETA</t>
  </si>
  <si>
    <t>ACTUALIZACIÓN DERECHOS</t>
  </si>
  <si>
    <t>CONDONACIONES ACCESORIOS DERECHOS</t>
  </si>
  <si>
    <t>PRODUCTOS</t>
  </si>
  <si>
    <t>PRODUCTOS DE TIPO CORRIENTE</t>
  </si>
  <si>
    <t>OTROS PRODUCTOS DE TIPO CORRIENTE</t>
  </si>
  <si>
    <t>VENTA DE PUBLICACIONES PERIÓDICO OFICIAL Y OTRAS PUBLICACIONES OFICIALES</t>
  </si>
  <si>
    <t>SUMINISTRO DE CALCOMANÍAS U HOLOGRAMAS Y CERTIFICADOS PARA VERIFICACIÓN VEHICULAR DE EMISIÓN DE CONTAMINANTES</t>
  </si>
  <si>
    <t>DIVIDENDOS POR UTILIDADES DE EMPRESAS DE  PARTICIPACIONES ESTATALES</t>
  </si>
  <si>
    <t>VENTA DE IMPRESOS Y PAPELES OFICIALES</t>
  </si>
  <si>
    <t>OTROS PRODUCTOS</t>
  </si>
  <si>
    <t>RENDIMIENTOS E INTERESES DE CAPITAL Y VALORES ESTATAL</t>
  </si>
  <si>
    <t>RENDIMIENTOS DE INGRESOS DE FUENTES LOCALES</t>
  </si>
  <si>
    <t>RENDIMIENTOS DE APORTACIONES MUNICIPALES</t>
  </si>
  <si>
    <t>RENDIMIENTOS DE APORTACIÓN DE BENEFICIARIOS</t>
  </si>
  <si>
    <t>RENDIMIENTOS DE INGRESOS LOCALES ETIQUETADOS</t>
  </si>
  <si>
    <t>RENDIMIENTOS 3 MILLAR OBRAS, 7 MILLAR ELABORACION/PRY Y 5 MILL INSP/VIG</t>
  </si>
  <si>
    <t>RENDIMIENTOS E INTERESES DE CAPITAL Y VALORES FEDERAL</t>
  </si>
  <si>
    <t>RENDIMIENTOS FONDO GENERAL DE PARTICIPACIONES</t>
  </si>
  <si>
    <t>RENDIMIENTOS FONDO DE FOMENTO MUNICIPAL</t>
  </si>
  <si>
    <t>RENDIMIENTOS INCENTIVOS DE COORDINACIÓN</t>
  </si>
  <si>
    <t>RENDIMIENTOS FONE GASTOS DE OPERACIÓN</t>
  </si>
  <si>
    <t>REND FND APORT ALIMENTACIÓN ASISTENCIA SOCIAL</t>
  </si>
  <si>
    <t>RENDIMIENTOS FONDO APORTACIONES FORTALECIMIENTO ENTIDES FEDERATIVAS</t>
  </si>
  <si>
    <t>RENDIMIENTOS FINANCIAMIENTO Y/O EMPRÉSTITO</t>
  </si>
  <si>
    <t>RENDIMIENTOS EMPRÉSTITO CORTO PLAZO 1,150 MDP</t>
  </si>
  <si>
    <t>APROVECHAMIENTOS</t>
  </si>
  <si>
    <t>MULTAS</t>
  </si>
  <si>
    <t xml:space="preserve">MULTAS POR INFRACCIONES SEÑALADAS EN LA LEY DE TRÁNSITO Y VIALIDAD DEL ESTADO DE MICHOACÁN DE OCAMPO Y SU REGLAMENTO </t>
  </si>
  <si>
    <t xml:space="preserve">MULTAS POR INFRACCIONES SEÑALADAS EN LA LEY DE COMUNICACIONES Y TRANSPORTES DEL ESTADO Y SU REGLAMENTO </t>
  </si>
  <si>
    <t>MULTAS POR INFRACCIONES A OTRAS DISPOSICIONES ESTATALES FISCALES Y NO FISCALES</t>
  </si>
  <si>
    <t>FISCALES Y NO FISCALES</t>
  </si>
  <si>
    <t xml:space="preserve">INDEMNIZACIONES DE CHEQUES DEVUELTOS POR INSTITUCIONES BANCARIAS </t>
  </si>
  <si>
    <t>FIANZAS EFECTIVAS A FAVOR DEL ERARIO</t>
  </si>
  <si>
    <t>REINTEGROS</t>
  </si>
  <si>
    <t xml:space="preserve">REINTEGROS POR RESPONSABILIDADES </t>
  </si>
  <si>
    <t>APROVECHAMIENTO PROVENIENTE DE OBRA PUBLICA</t>
  </si>
  <si>
    <t>APORTACIÓN COBAEM TUS HIJOS NO ESTÁN SOLOS ESTAMOS CUIDANDO</t>
  </si>
  <si>
    <t xml:space="preserve">OTROS APROVECHAMIENTOS </t>
  </si>
  <si>
    <t>RECARGOS DE APROVECHAMIENTOS</t>
  </si>
  <si>
    <t xml:space="preserve">INCENTIVOS POR ADMINISTRACIÓN DE IMPUESTOS MUNICIPALES COORDINADOS </t>
  </si>
  <si>
    <t>RECUPERACION PATRIMONIAL FIDEICOMITENTE LIQUIDACION FIDEICOMISOS</t>
  </si>
  <si>
    <t>RECUPERACIÓN PRIMAS DE SEGURO SINIESTROS DE VEHÍCULOS</t>
  </si>
  <si>
    <t>ARRENDAMIENTO Y EXPLOTACIÓN DE BIENES MUEBLES</t>
  </si>
  <si>
    <t>ARRENDAMIENTO Y EXPLOTACIÓN DE BIENES INMUEBLES</t>
  </si>
  <si>
    <t xml:space="preserve">RETRIBUCIÓN SANTANDER </t>
  </si>
  <si>
    <t>BECAS TERNIUM 2023</t>
  </si>
  <si>
    <t>ARRENDAMIENTO DEL FESTIVAL DE MICHOACÁN 2024</t>
  </si>
  <si>
    <t>DONATIVOS, SUBSIDIOS E INDEMNIZACIONES</t>
  </si>
  <si>
    <t>RECUPERACIÓN DE COSTOS DE BASES Y LICITACIONES</t>
  </si>
  <si>
    <t>RECUPERACIÓN DE COSTOS DE CONCURSOS DE OBRAS</t>
  </si>
  <si>
    <t>CUOTAS DE RECUPERACIÓN CENTROS DE COMERCIALIZACIÓN</t>
  </si>
  <si>
    <t>INSCRIPCIONES A TALLERES CULTURALES EN LA CASA DE CULTURA</t>
  </si>
  <si>
    <t>ENAJENACION DE BIENES SECTOR CENTRAL DEPRECIADOS</t>
  </si>
  <si>
    <t>OTROS APROVECHAMIENTOS</t>
  </si>
  <si>
    <t>COPIA SIMPLE</t>
  </si>
  <si>
    <t>COPIA CERTIFICADA</t>
  </si>
  <si>
    <t>CUOTA POR ADJUDICACION DIRECTA</t>
  </si>
  <si>
    <t>FIDEICOMISO  DE IMPULSO Y DESARROLLO PARA EL ESTADO</t>
  </si>
  <si>
    <t>APROVECHAMIENTOS PATRIMONIALES</t>
  </si>
  <si>
    <t>RECUPERACIÓN DE PATRIMONIO FIDEICOMITIDO POR LIQUIDACIÓN DE FIDEICOMISOS</t>
  </si>
  <si>
    <t xml:space="preserve">ENAJENACIÓN DE BIENES MUEBLES E INMUEBLES </t>
  </si>
  <si>
    <t>INGRESO POR VENTA DE BIENES Y SERVICIOS</t>
  </si>
  <si>
    <t>SERVICIOS DE ORGANISMOS DESCENTRALIZADOS</t>
  </si>
  <si>
    <t>VENTA DE ENERGÍA ELÉCTRICA</t>
  </si>
  <si>
    <t>PARTICIPACIONES, APORTACIONES, CONVENIOS, INCENTIVOS</t>
  </si>
  <si>
    <t>PARTICIPACIONES Y OTRAS PARTICIPACIONES</t>
  </si>
  <si>
    <t>PARTICIPACIONES EN RECURSOS FEDERALES</t>
  </si>
  <si>
    <t xml:space="preserve">FONDO GENERAL DE PARTICIPACIONES </t>
  </si>
  <si>
    <t xml:space="preserve">FONDO DE FOMENTO MUNICIPAL </t>
  </si>
  <si>
    <t>PARTICIPACIÓN DEL 100% DEL IMPUESTO SOBRE LA RENTA PAGADO A LA SHCP, CONFORME A LO DISPUESTO POR EL ARTÍCULO 3-B DE LA LEY DE COORDINACIÓN FISCAL</t>
  </si>
  <si>
    <t xml:space="preserve">FONDO DE COMPENSACIÓN POR INCREMENTO EN EXENCIÓN DEL IMPUESTO SOBRE AUTOMÓVILES NUEVOS </t>
  </si>
  <si>
    <t xml:space="preserve">IMPUESTO ESPECIAL SOBRE PRODUCCIÓN Y SERVICIOS </t>
  </si>
  <si>
    <t xml:space="preserve">INCENTIVOS POR LA ADMINISTRACIÓN DEL IMPUESTO SOBRE AUTOMÓVILES NUEVOS </t>
  </si>
  <si>
    <t xml:space="preserve">FONDO DE FISCALIZACIÓN Y RECAUDACIÓN </t>
  </si>
  <si>
    <t>IMPUESTO ESPECIAL SOBRE PRODUCCIÓN Y SERVICIOS SOBRE LA VENTA DE GASOLINAS Y DIÉSEL</t>
  </si>
  <si>
    <t>OTRAS PARTICIPACIONES</t>
  </si>
  <si>
    <t xml:space="preserve">DERECHOS DE PEAJE  (CAPUFE) </t>
  </si>
  <si>
    <t>APORTACIONES</t>
  </si>
  <si>
    <t xml:space="preserve">PARA LA NÓMINA EDUCATIVA Y GASTO OPERATIVO </t>
  </si>
  <si>
    <t>SERVICIOS PERSONALES</t>
  </si>
  <si>
    <t>OTROS GASTOS CORRIENTES</t>
  </si>
  <si>
    <t>GASTOS DE OPERACIÓN</t>
  </si>
  <si>
    <t>PARA LA NÓMINA DE SALUD</t>
  </si>
  <si>
    <t>FONDO DE APORTACIONES PARA LOS SERVICIOS DE SALUD  (FASSA)</t>
  </si>
  <si>
    <t>DE APORTACIONES MÚLTIPLES</t>
  </si>
  <si>
    <t>PARA ALIMENTACIÓN Y ASISTENCIA SOCIAL</t>
  </si>
  <si>
    <t>PARA INFRAESTRUCTURA DE EDUCACIÓN BÁSICA</t>
  </si>
  <si>
    <t>PARA INFRAESTRUCTURA DE EDUCACIÓN MEDIA SUPERIOR</t>
  </si>
  <si>
    <t>PARA INFRAESTRUCTURA DE EDUCACIÓN SUPERIOR</t>
  </si>
  <si>
    <t>REMANENTES FAM</t>
  </si>
  <si>
    <t>APORTACIONES FEDERALES PARA EDUCACIÓN TECNOLÓGICA Y DE ADULTOS</t>
  </si>
  <si>
    <t>EDUCACIÓN TECNOLÓGICA</t>
  </si>
  <si>
    <t>APORTACIONES DE FORTALECIMIENTO</t>
  </si>
  <si>
    <t>FONDO DE APORTACIONES PARA LA SEGURIDAD PÚBLICA DE LOS ESTADOS Y DEL DF (FASP)</t>
  </si>
  <si>
    <t>FONDO DE APORTACIONES PARA EL FORTALECIMIENTO DE LAS ENTIDADES FEDERATIVAS  (FAFEF)</t>
  </si>
  <si>
    <t>APORTACIONES PARA LA INFRESTRUCTURA SOCIAL</t>
  </si>
  <si>
    <t>PARA LA INFRAESTRUCTURA SOCIAL MUNICIPAL</t>
  </si>
  <si>
    <t xml:space="preserve">PARA LA INFRAESTRUCTURA SOCIAL ESTATAL </t>
  </si>
  <si>
    <t>FONDO DE APORTACIONES PARA EL FORTALECIMIENTO DE LOS MUNICIPIOS Y DE LAS DEMARCACIONES TERRITORIALES DEL DISTRITO FEDERAL  (FORTAMUN)</t>
  </si>
  <si>
    <t>PARA EL FORTALECIMIENTO DE LOS MUNICIPIOS</t>
  </si>
  <si>
    <t>CONVENIOS</t>
  </si>
  <si>
    <t>TRANSFERENCIAS FEDERALES POR CONVENIO EN MATERIA DE EDUCACION</t>
  </si>
  <si>
    <t>COLEGIO DE BACHILLERES DEL ESTADO DE MICHOACÁN</t>
  </si>
  <si>
    <t>COLEGIO DE ESTUDIOS CIENTÍFICOS Y TECNOLÓGICOS DEL ESTADO DE MICHOACÁN</t>
  </si>
  <si>
    <t>INSTITUTO DE CAPACITACIÓN PARA EL TRABAJO DEL ESTADO DE MICHOACÁN</t>
  </si>
  <si>
    <t xml:space="preserve">UNIVERSIDAD DE LA CIÉNEGA DEL ESTADO DE MICHOACÁN </t>
  </si>
  <si>
    <t>UNIVERSIDAD INTERCULTURAL INDÍGENA DEL ESTADO DE MICHOACÁN</t>
  </si>
  <si>
    <t>UNIVERSIDAD MICHOACANA DE SAN NICOLÁS DE HIDALGO (SUBSIDIO FEDERAL)</t>
  </si>
  <si>
    <t>UNIVERSIDAD POLITÉCNICA DE URUAPAN</t>
  </si>
  <si>
    <t>UNIVERSIDAD TECNOLÓGICA DE MORELIA</t>
  </si>
  <si>
    <t>APOYO FINANCIERO TELEBACHILLERATO COMUNITARIO</t>
  </si>
  <si>
    <t>UNIVERSIDAD POLITÉCNICA DE LÁZARO CÁRDENAS</t>
  </si>
  <si>
    <t>UNIVERSIDAD TECNOLÓGICA DE ORIENTE</t>
  </si>
  <si>
    <t xml:space="preserve">APOYO PARA LA LÍNEA DE ACCIÓN DE ACTIVACIÓN FÍSICA "PONTE PILA" </t>
  </si>
  <si>
    <t>PROGRAMA DESARROLLO PROFESIONAL DOCENTE, TIPO SUPERIOR</t>
  </si>
  <si>
    <t>PROGRAMA NACIONAL DE INGLES</t>
  </si>
  <si>
    <t>PROGRAMA EXPANSIÓN DE LA EDUCACIÓN INICIAL S312</t>
  </si>
  <si>
    <t>PROGRAMA DE FORTALECIMIENTO DE LOS SERVICIOS DE EDUCACIÓN ESPECIAL (S295)</t>
  </si>
  <si>
    <t>FORTALECIMIENTO A LA EXCELENCIA EDUCATIVA</t>
  </si>
  <si>
    <t>PROGRAMA DESARROLLO PROFESIONAL DOCENTE TIPO SUPERIOR UCEM</t>
  </si>
  <si>
    <t>APOYO EXTRAORDINARIO UMSNH</t>
  </si>
  <si>
    <t>PROGRAMA PARA EL DESARROLLO PROFESIONAL DOCENTE PARA EDUCACIÓN BÁSICA SEE</t>
  </si>
  <si>
    <t>DESARROLLO PROF DOCENTE (CONSOLIDACION) UIIM</t>
  </si>
  <si>
    <t>PROG EXP DE LA EDU MEDIA SUP/SUP (U079) IT</t>
  </si>
  <si>
    <t>APOYO FINANCIERO EXTRAORDINARIO NO REGULARIZABLE DEL PROGRAMA PRESUPUESTARIO U080, APOYOS A CENTROS Y ORGANIZACIONES DE EDUCACIÓN CORRESPONDIENTE A LA QUINCENA 06-24</t>
  </si>
  <si>
    <t>APOYO COMPLEMENTARIO PARA CUBRIR LA QUINCENA 24 Y LA PRESTACION DENOMINADA "AGUINALDO" PRIMERA Y SEGUNDA PARTE DEL EJERCICIO FISCAL 2025, APOYOS A CENTROS Y ORGANIZACIONES DE EDUCACION</t>
  </si>
  <si>
    <t>TRANSFERENCIAS FEDERALES POR CONVENIO EN MATERIA DE SALUD</t>
  </si>
  <si>
    <t>PROG FORTALECIMIENTO A LA ATENCION MEDICA</t>
  </si>
  <si>
    <t>CRESCA-CONADIC</t>
  </si>
  <si>
    <t>PROGRAMA IMSS BIENESTAR PRESTACIÓN GRATUITA</t>
  </si>
  <si>
    <t xml:space="preserve">COMISION FEDERAL PARA LA PROTECCION CONTRA RIESGOS SANITARIOS (COFEPRIS) </t>
  </si>
  <si>
    <t>GOBIERNO DE  MICHOACAN/CONVENIO SANAS</t>
  </si>
  <si>
    <t>TRANSFERENCIAS FEDERALES POR CONVENIO EN MATERIA HIDRÁULICA</t>
  </si>
  <si>
    <t>REHABILITACION DE DISTRITOS DE RIEGO</t>
  </si>
  <si>
    <t>EQUIPAMIENTO DE DISTRITOS DE RIEGO</t>
  </si>
  <si>
    <t>TECNIFICACION DE DISTRITOS DE RIEGO</t>
  </si>
  <si>
    <t>PROAGUA</t>
  </si>
  <si>
    <t>TRANSFERENCIAS FEDERALES POR CONVENIO EN MATERIA DE DESARROLLO URBANO</t>
  </si>
  <si>
    <t>PROGRAMA NACIONAL RECONSTRUCCION TEMPLO NTRA SRA DE LA ASUNCION</t>
  </si>
  <si>
    <t>CONSERV TORRE TEMPLO DE CAPUCHINAS CENTRO MORELIA</t>
  </si>
  <si>
    <t>TRANSFERENCIAS FEDERALES POR CONVENIO EN MATERIA ATENCIÓN</t>
  </si>
  <si>
    <t>COMISION DE BUSQUEDA DE PERSONAS DEL ESTADO DE MICHOACAN</t>
  </si>
  <si>
    <t>CENTRO EXTERNO DE ATENCIÒN</t>
  </si>
  <si>
    <t>PROYECTO REFUGIO ERENDIRA 2023</t>
  </si>
  <si>
    <t>PROGRAMA DE ATENCIÒN INTEGRAL PARA EL BIENESTAR DE LAS MUJERES (PAIBIM)</t>
  </si>
  <si>
    <t>MUJERES/AVGM/MICH/003</t>
  </si>
  <si>
    <t>PROGRAMA DE APOYO PARA REFUGIOS ESPECIALIZADOS PARA MUJERES VÍCTIMAS DE VIOLENCIA DE GENERO, SUS HIJAS E HIJOS PARA EL EJERCICIO FISCAL 2025 CON NUMERO R-2025-040</t>
  </si>
  <si>
    <t>PROGRAMA DE APOYO PARA REFUGIOS ESPECIALIZADOS PARA MUJERES VÍCTIMAS DE VIOLENCIA DE GENERO, SUS HIJAS E HIJOS PARA EL EJERCICIO FISCAL 2025 CON NUMERO DE FOLIO C-2025-023</t>
  </si>
  <si>
    <t>CENTRO EXTERNO ATENCIÓN URUAPAN MICHOACÁN</t>
  </si>
  <si>
    <t>REFUGIOS PROTECCION INTEGRAL MUJERES PARA URUAPAN</t>
  </si>
  <si>
    <t>PARA EL FORTALECIMIENTO PARA LA ATENCIÓN A LAS NIÑAS, NIÑOS Y ADOLESCENTS EN RIESGO , EN EL MUNICIPIO DE MORELIA.</t>
  </si>
  <si>
    <t>FORTALECIMIENTO DEL CENTRO DE JUSTICIA PARA LAS MUJERES EN ZAMORA 2025</t>
  </si>
  <si>
    <t>CENTRO DE ASISTENCIA SOCIAL PARA NIÑAS, NIÑOS Y ADOLESCENTES MIGRANTES NO ACOMPAÑADOS 2025</t>
  </si>
  <si>
    <t>FORTALECIMIENTO PARA LA ATENCIÓN DE NIÑAS, NIÑOS Y ADOLESCENTES, EN EL CENTRO DE ASISTENCIA INFANTIL COMUNITARIO (CAI PROTEGIENDO CORAZONES EN EL MUNICIPIO DE TINGUINDIN MICHOACÁN, 2025.)</t>
  </si>
  <si>
    <t xml:space="preserve">ATENCIÓN A PERSONAS CON DISCAPACIDAD, ADQUISICIÓN Y DONACIÓN DE SILLAS DE RUEDAS PARA PERSONAS CON DISCAPACIDAD DEL ESTADO DE MICHOACÁN </t>
  </si>
  <si>
    <t>ATENCIÓN A PERSONAS CON DISCAPACIDAD, EQUIPAMIENTO PARA CREE, CRI Y UBR DEL ESTADO DE MICHOACÁN</t>
  </si>
  <si>
    <t>TRANSFERENCIAS FEDERALES POR CONVENIO EN MATERIA DE SEGURIDAD PUBLICA</t>
  </si>
  <si>
    <t xml:space="preserve">FONDO PARA EL FORTALECIMIENTO DE LAS INSTITUCIONES DE SEGURIDAD PUBLICA (FOFISP) </t>
  </si>
  <si>
    <t>SOCORRO DE LEY</t>
  </si>
  <si>
    <t>TRANSFERENCIAS FEDERALES POR CONVENIO EN MATERIA DE DESARROLLO DE REGION</t>
  </si>
  <si>
    <t>APOYO A INSTITUCIONES ESTATALES DE CULTURA</t>
  </si>
  <si>
    <t>TRANSFERENCIAS FEDERALES POR CONVENIO EN MATERIA DE ARMONIZACION</t>
  </si>
  <si>
    <t xml:space="preserve"> ARMONIZACION CONTABLE</t>
  </si>
  <si>
    <t>TRANSFERENCIAS FEDERALES POR CONVENIO EN MATERIA DE DIVERSA MATERIA</t>
  </si>
  <si>
    <t>PROGRAMA DE REGISTRO E IDENTIFICACIÓN DE  POBLACIÓN  FORTA REGISTRO  CIVIL</t>
  </si>
  <si>
    <t xml:space="preserve">PROYECTO EJECUTIVO DE MODERNIZACIÓN INTEGRAL (PEMI) DEL GOBIERNO DEL ESTADO DE MICHOACAN DE OCAMPO </t>
  </si>
  <si>
    <t>PROGRAMA DE APOYOS PARA EL DESARROLLO FORESTAL SUSTENTABLE CONAFOR</t>
  </si>
  <si>
    <t>PROGRAMA DE APOYO A LAS CULTURAS MUNICIPALES Y COMUNITARIAS (PACMYC) 2025</t>
  </si>
  <si>
    <t>PROYECTO CULTURAL "FESTIVAL DE PIREKUAS Y DANZAS"</t>
  </si>
  <si>
    <t>UNIVERSIDAD MICHOACANA DE SAN NICOLÁS DE HIDALGO EN CONJUNTA INTERVENSION DE LA SECRETARIA DE FINANZAS Y ADMINISTRACION</t>
  </si>
  <si>
    <t xml:space="preserve">INCENTIVOS DERIVADOS DE LA COLABORACIÓN FISCAL </t>
  </si>
  <si>
    <t xml:space="preserve"> INCENTIVOS POR MULTAS FISCALES FEDERALES </t>
  </si>
  <si>
    <t>INCENTIVO DE CINCO AL MILLAR</t>
  </si>
  <si>
    <t>INCENTIVOS POR LA ADMINISTRACIÓN ISR POR ENAJENACIÓN DE INMUEBLES</t>
  </si>
  <si>
    <t>ISR ENAJENACIÓN TERRENOS Y CONSTITUCIÓN ARTICULO 126</t>
  </si>
  <si>
    <t>INCENTIVOS POR LA ADMINISTRACIÓN DE MULTAS FEDERALES NO FISCAL</t>
  </si>
  <si>
    <t>INCENTIVOS POR LA ADMINSTRACION ZONA FEDERAL MARÍTIMO TERRESTRE</t>
  </si>
  <si>
    <t>INCENTIVOS POR COMPENSACIÓN REPECOS Y RÉGIMEN INTERMEDIOS</t>
  </si>
  <si>
    <t>INCENTIVOS POR ACTOS DE FISCALIZACIÓN CONCURRENTE DE  CONTRIBUCIONES IVA</t>
  </si>
  <si>
    <t>INCENTIVOS POR ACTOS DE FISCALIZACIÓN CONCURRENTE CONTRIBUCIONES ISR</t>
  </si>
  <si>
    <t>INCENTIVOS POR VIGILANCIA DEL CUMPLIMIENTO OBLIGACIONES FISCALES IEPS</t>
  </si>
  <si>
    <t>INCENTIVOS POR ACTOS DE FISCALIZACIÓN CONCURRENTE IVA</t>
  </si>
  <si>
    <t>INCENTIVOS POR ACTOS DE FISCALIZACIÓN CONCURRENTE ISR</t>
  </si>
  <si>
    <t>INCENTIVOS POR ACTOS DE FISCALIZACIÓN CONCURRENTE IEPS</t>
  </si>
  <si>
    <t>INCENTIVOS POR ACTOS DE FISCALIZACIÓN CUMPLIMIENTO DE  OBLIGACIONES ADUANERAS</t>
  </si>
  <si>
    <t>INCENTIVOS POR CRÉDITOS FISCALES DE LA FEDERACIÓN</t>
  </si>
  <si>
    <t>INCENTIVOS POR USAR MEDIOS ELECTRÓNICOS DE PAGO</t>
  </si>
  <si>
    <t>OTROS INGRESOS Y BENEFICIOS VARIOS</t>
  </si>
  <si>
    <t>VIVEROS FRUTÍCOLAS (SECRETARIA DESARROLLO AGROPECUARIO)</t>
  </si>
  <si>
    <t>REDONDEO DE INGRESOS</t>
  </si>
  <si>
    <t>INGRESOS PROPIOS RECAUDADOS POR LAS DEPENDENCIAS</t>
  </si>
  <si>
    <t>INGRESOS PROPIOS SECRETARÍA DE SEGURIDAD PÚBLICA</t>
  </si>
  <si>
    <t>INGRESOS PROPIOS SECRETARÍA DE CULTURA</t>
  </si>
  <si>
    <t>VENTA DE BIENES MUEBLES  ADMINISTRACION PARAESTATAL</t>
  </si>
  <si>
    <t>ENDEUDAMIENTO INTERNO</t>
  </si>
  <si>
    <t>REFINANCIAMIENTO Y/O EMPRÉSTITO</t>
  </si>
  <si>
    <t>REGISTRO VEHICULOS USADOS  PROCEDENCIA EXTRANJERA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</si>
</sst>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_ ;\-0.00\ "/>
    <numFmt numFmtId="165" formatCode="#,##0.00_ ;\-#,##0.00\ "/>
  </numFmts>
  <fonts count="14" x14ac:knownFonts="1">
    <font>
      <sz val="11"/>
      <color theme="1"/>
      <name val="Calibri"/>
      <family val="2"/>
      <scheme val="minor"/>
    </font>
    <font>
      <sz val="11"/>
      <color theme="1"/>
      <name val="Calibri"/>
      <family val="2"/>
      <scheme val="minor"/>
    </font>
    <font>
      <sz val="8"/>
      <name val="Calibri"/>
      <family val="2"/>
      <scheme val="minor"/>
    </font>
    <font>
      <b/>
      <sz val="9"/>
      <name val="Arial"/>
      <family val="2"/>
    </font>
    <font>
      <sz val="9"/>
      <name val="Calibri"/>
      <family val="2"/>
      <scheme val="minor"/>
    </font>
    <font>
      <sz val="9"/>
      <name val="Arial"/>
      <family val="2"/>
    </font>
    <font>
      <b/>
      <sz val="9"/>
      <color theme="0"/>
      <name val="Arial"/>
      <family val="2"/>
    </font>
    <font>
      <sz val="8"/>
      <color theme="1"/>
      <name val="Calibri"/>
      <family val="2"/>
      <scheme val="minor"/>
    </font>
    <font>
      <sz val="9"/>
      <color theme="1"/>
      <name val="Calibri"/>
      <family val="2"/>
      <scheme val="minor"/>
    </font>
    <font>
      <sz val="9"/>
      <color theme="1"/>
      <name val="Arial"/>
      <family val="2"/>
    </font>
    <font>
      <b/>
      <sz val="9"/>
      <color rgb="FFFFFFFF"/>
      <name val="Arial"/>
      <family val="2"/>
    </font>
    <font>
      <sz val="9"/>
      <color rgb="FF000000"/>
      <name val="Arial"/>
      <family val="2"/>
    </font>
    <font>
      <b/>
      <sz val="8"/>
      <color rgb="FFC00000"/>
      <name val="Calibri"/>
      <family val="2"/>
      <scheme val="minor"/>
    </font>
    <font>
      <sz val="9"/>
      <color rgb="FF002060"/>
      <name val="Arial"/>
      <family val="2"/>
    </font>
  </fonts>
  <fills count="6">
    <fill>
      <patternFill patternType="none"/>
    </fill>
    <fill>
      <patternFill patternType="gray125"/>
    </fill>
    <fill>
      <patternFill patternType="solid">
        <fgColor indexed="9"/>
        <bgColor indexed="64"/>
      </patternFill>
    </fill>
    <fill>
      <patternFill patternType="solid">
        <fgColor theme="1"/>
        <bgColor indexed="64"/>
      </patternFill>
    </fill>
    <fill>
      <patternFill patternType="solid">
        <fgColor theme="0" tint="-0.499984740745262"/>
        <bgColor indexed="64"/>
      </patternFill>
    </fill>
    <fill>
      <patternFill patternType="solid">
        <fgColor rgb="FF808080"/>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1" fillId="0" borderId="0"/>
  </cellStyleXfs>
  <cellXfs count="68">
    <xf numFmtId="0" fontId="0" fillId="0" borderId="0" xfId="0"/>
    <xf numFmtId="0" fontId="2" fillId="0" borderId="0" xfId="0" applyFont="1" applyAlignment="1">
      <alignment vertical="top"/>
    </xf>
    <xf numFmtId="0" fontId="4" fillId="0" borderId="0" xfId="0" applyFont="1" applyAlignment="1">
      <alignment vertical="top"/>
    </xf>
    <xf numFmtId="43" fontId="5" fillId="0" borderId="0" xfId="0" applyNumberFormat="1" applyFont="1" applyAlignment="1">
      <alignment vertical="top"/>
    </xf>
    <xf numFmtId="0" fontId="7" fillId="0" borderId="0" xfId="0" applyFont="1" applyAlignment="1">
      <alignment vertical="top"/>
    </xf>
    <xf numFmtId="0" fontId="8" fillId="0" borderId="0" xfId="0" applyFont="1" applyAlignment="1">
      <alignment vertical="top"/>
    </xf>
    <xf numFmtId="0" fontId="6" fillId="4" borderId="3" xfId="0" applyFont="1" applyFill="1" applyBorder="1" applyAlignment="1">
      <alignment vertical="center" wrapText="1"/>
    </xf>
    <xf numFmtId="43" fontId="6" fillId="4" borderId="3" xfId="1" applyFont="1" applyFill="1" applyBorder="1" applyAlignment="1">
      <alignment vertical="center"/>
    </xf>
    <xf numFmtId="164" fontId="6" fillId="4" borderId="3" xfId="1" applyNumberFormat="1" applyFont="1" applyFill="1" applyBorder="1" applyAlignment="1">
      <alignment vertical="center"/>
    </xf>
    <xf numFmtId="0" fontId="9" fillId="0" borderId="1" xfId="0" applyFont="1" applyBorder="1" applyAlignment="1">
      <alignment horizontal="left" vertical="center" wrapText="1"/>
    </xf>
    <xf numFmtId="43" fontId="9" fillId="0" borderId="3" xfId="1" applyFont="1" applyFill="1" applyBorder="1" applyAlignment="1">
      <alignment vertical="center"/>
    </xf>
    <xf numFmtId="43" fontId="5" fillId="0" borderId="3" xfId="0" applyNumberFormat="1" applyFont="1" applyBorder="1" applyAlignment="1">
      <alignment vertical="center"/>
    </xf>
    <xf numFmtId="164" fontId="5" fillId="0" borderId="3" xfId="1" applyNumberFormat="1" applyFont="1" applyBorder="1" applyAlignment="1">
      <alignment vertical="center"/>
    </xf>
    <xf numFmtId="43" fontId="5" fillId="0" borderId="3" xfId="1" applyFont="1" applyFill="1" applyBorder="1" applyAlignment="1">
      <alignment vertical="center"/>
    </xf>
    <xf numFmtId="0" fontId="10" fillId="5" borderId="3" xfId="0" applyFont="1" applyFill="1" applyBorder="1" applyAlignment="1">
      <alignment vertical="center" wrapText="1"/>
    </xf>
    <xf numFmtId="43" fontId="6" fillId="4" borderId="4" xfId="1" applyFont="1" applyFill="1" applyBorder="1" applyAlignment="1">
      <alignment vertical="center"/>
    </xf>
    <xf numFmtId="0" fontId="11" fillId="0" borderId="3" xfId="0" applyFont="1" applyBorder="1" applyAlignment="1">
      <alignment vertical="center" wrapText="1"/>
    </xf>
    <xf numFmtId="43" fontId="9" fillId="0" borderId="4" xfId="1" applyFont="1" applyFill="1" applyBorder="1" applyAlignment="1">
      <alignment vertical="center"/>
    </xf>
    <xf numFmtId="165" fontId="6" fillId="4" borderId="4" xfId="1" applyNumberFormat="1" applyFont="1" applyFill="1" applyBorder="1" applyAlignment="1">
      <alignment vertical="center"/>
    </xf>
    <xf numFmtId="165" fontId="5" fillId="0" borderId="3" xfId="0" applyNumberFormat="1" applyFont="1" applyBorder="1" applyAlignment="1">
      <alignment vertical="center"/>
    </xf>
    <xf numFmtId="165" fontId="9" fillId="0" borderId="4" xfId="1" applyNumberFormat="1" applyFont="1" applyFill="1" applyBorder="1" applyAlignment="1">
      <alignment vertical="center"/>
    </xf>
    <xf numFmtId="164" fontId="6" fillId="4" borderId="4" xfId="1" applyNumberFormat="1" applyFont="1" applyFill="1" applyBorder="1" applyAlignment="1">
      <alignment vertical="center"/>
    </xf>
    <xf numFmtId="0" fontId="9" fillId="0" borderId="3" xfId="0" applyFont="1" applyBorder="1" applyAlignment="1">
      <alignment vertical="center" wrapText="1"/>
    </xf>
    <xf numFmtId="43" fontId="5" fillId="0" borderId="4" xfId="1" applyFont="1" applyFill="1" applyBorder="1" applyAlignment="1">
      <alignment vertical="center"/>
    </xf>
    <xf numFmtId="164" fontId="5" fillId="0" borderId="3" xfId="0" applyNumberFormat="1" applyFont="1" applyBorder="1" applyAlignment="1">
      <alignment vertical="center"/>
    </xf>
    <xf numFmtId="164" fontId="5" fillId="0" borderId="4" xfId="1" applyNumberFormat="1" applyFont="1" applyFill="1" applyBorder="1" applyAlignment="1">
      <alignment vertical="center"/>
    </xf>
    <xf numFmtId="0" fontId="10" fillId="5" borderId="5" xfId="0" applyFont="1" applyFill="1" applyBorder="1" applyAlignment="1">
      <alignment vertical="center" wrapText="1"/>
    </xf>
    <xf numFmtId="0" fontId="5" fillId="0" borderId="3" xfId="0" applyFont="1" applyBorder="1" applyAlignment="1">
      <alignment vertical="center" wrapText="1"/>
    </xf>
    <xf numFmtId="0" fontId="5" fillId="0" borderId="6" xfId="0" applyFont="1" applyBorder="1" applyAlignment="1">
      <alignment vertical="center" wrapText="1"/>
    </xf>
    <xf numFmtId="0" fontId="6" fillId="4" borderId="6" xfId="0" applyFont="1" applyFill="1" applyBorder="1" applyAlignment="1">
      <alignment vertical="center" wrapText="1"/>
    </xf>
    <xf numFmtId="0" fontId="6" fillId="4" borderId="1" xfId="0" applyFont="1" applyFill="1" applyBorder="1" applyAlignment="1">
      <alignment vertical="center" wrapText="1"/>
    </xf>
    <xf numFmtId="164" fontId="5" fillId="0" borderId="3" xfId="1" applyNumberFormat="1" applyFont="1" applyFill="1" applyBorder="1" applyAlignment="1">
      <alignment vertical="center"/>
    </xf>
    <xf numFmtId="164" fontId="9" fillId="0" borderId="4" xfId="1" applyNumberFormat="1" applyFont="1" applyFill="1" applyBorder="1" applyAlignment="1">
      <alignment vertical="center"/>
    </xf>
    <xf numFmtId="164" fontId="9" fillId="0" borderId="3" xfId="1" applyNumberFormat="1" applyFont="1" applyFill="1" applyBorder="1" applyAlignment="1">
      <alignment vertical="center"/>
    </xf>
    <xf numFmtId="0" fontId="9" fillId="0" borderId="3" xfId="0" applyFont="1" applyBorder="1" applyAlignment="1">
      <alignment horizontal="left" vertical="center" wrapText="1"/>
    </xf>
    <xf numFmtId="0" fontId="11" fillId="0" borderId="3" xfId="0" applyFont="1" applyBorder="1" applyAlignment="1">
      <alignment vertical="center"/>
    </xf>
    <xf numFmtId="0" fontId="6" fillId="4" borderId="2" xfId="0" applyFont="1" applyFill="1" applyBorder="1" applyAlignment="1">
      <alignment vertical="center" wrapText="1"/>
    </xf>
    <xf numFmtId="165" fontId="5" fillId="0" borderId="3" xfId="1" applyNumberFormat="1" applyFont="1" applyFill="1" applyBorder="1" applyAlignment="1">
      <alignment vertical="center"/>
    </xf>
    <xf numFmtId="164" fontId="6" fillId="4" borderId="3" xfId="0" applyNumberFormat="1" applyFont="1" applyFill="1" applyBorder="1" applyAlignment="1">
      <alignment vertical="center" wrapText="1"/>
    </xf>
    <xf numFmtId="43" fontId="6" fillId="4" borderId="3" xfId="0" applyNumberFormat="1" applyFont="1" applyFill="1" applyBorder="1" applyAlignment="1">
      <alignment vertical="center" wrapText="1"/>
    </xf>
    <xf numFmtId="0" fontId="5" fillId="0" borderId="3" xfId="0" applyFont="1" applyBorder="1" applyAlignment="1">
      <alignment horizontal="left" vertical="center" wrapText="1"/>
    </xf>
    <xf numFmtId="165" fontId="5" fillId="0" borderId="4" xfId="1" applyNumberFormat="1" applyFont="1" applyFill="1" applyBorder="1" applyAlignment="1">
      <alignment vertical="center"/>
    </xf>
    <xf numFmtId="0" fontId="10" fillId="5" borderId="3" xfId="0" applyFont="1" applyFill="1" applyBorder="1" applyAlignment="1">
      <alignment vertical="center"/>
    </xf>
    <xf numFmtId="2" fontId="6" fillId="4" borderId="4" xfId="1" applyNumberFormat="1" applyFont="1" applyFill="1" applyBorder="1" applyAlignment="1">
      <alignment vertical="center"/>
    </xf>
    <xf numFmtId="2" fontId="6" fillId="4" borderId="3" xfId="1" applyNumberFormat="1" applyFont="1" applyFill="1" applyBorder="1" applyAlignment="1">
      <alignment vertical="center"/>
    </xf>
    <xf numFmtId="2" fontId="5" fillId="0" borderId="3" xfId="0" applyNumberFormat="1" applyFont="1" applyBorder="1" applyAlignment="1">
      <alignment vertical="center"/>
    </xf>
    <xf numFmtId="2" fontId="5" fillId="0" borderId="3" xfId="1" applyNumberFormat="1" applyFont="1" applyFill="1" applyBorder="1" applyAlignment="1">
      <alignment vertical="center"/>
    </xf>
    <xf numFmtId="164" fontId="5" fillId="0" borderId="4" xfId="0" applyNumberFormat="1" applyFont="1" applyBorder="1" applyAlignment="1">
      <alignment vertical="center"/>
    </xf>
    <xf numFmtId="0" fontId="5" fillId="0" borderId="0" xfId="0" applyFont="1" applyAlignment="1">
      <alignment vertical="top"/>
    </xf>
    <xf numFmtId="165" fontId="6" fillId="4" borderId="3" xfId="1" applyNumberFormat="1" applyFont="1" applyFill="1" applyBorder="1" applyAlignment="1">
      <alignment vertical="center"/>
    </xf>
    <xf numFmtId="165" fontId="9" fillId="0" borderId="3" xfId="1" applyNumberFormat="1" applyFont="1" applyFill="1" applyBorder="1" applyAlignment="1">
      <alignment vertical="center"/>
    </xf>
    <xf numFmtId="4" fontId="5" fillId="0" borderId="3" xfId="0" applyNumberFormat="1" applyFont="1" applyBorder="1" applyAlignment="1">
      <alignment vertical="center"/>
    </xf>
    <xf numFmtId="4" fontId="5" fillId="0" borderId="3" xfId="1" applyNumberFormat="1" applyFont="1" applyFill="1" applyBorder="1" applyAlignment="1">
      <alignment vertical="center"/>
    </xf>
    <xf numFmtId="165" fontId="5" fillId="0" borderId="4" xfId="0" applyNumberFormat="1" applyFont="1" applyBorder="1" applyAlignment="1">
      <alignment vertical="center"/>
    </xf>
    <xf numFmtId="43" fontId="13" fillId="0" borderId="3" xfId="0" applyNumberFormat="1" applyFont="1" applyBorder="1" applyAlignment="1">
      <alignment vertical="center"/>
    </xf>
    <xf numFmtId="43" fontId="8" fillId="0" borderId="0" xfId="0" applyNumberFormat="1" applyFont="1" applyAlignment="1">
      <alignment vertical="top"/>
    </xf>
    <xf numFmtId="0" fontId="0" fillId="0" borderId="0" xfId="0" applyAlignment="1">
      <alignment vertical="top"/>
    </xf>
    <xf numFmtId="0" fontId="12" fillId="0" borderId="0" xfId="0" applyFont="1" applyAlignment="1">
      <alignment vertical="top"/>
    </xf>
    <xf numFmtId="0" fontId="7" fillId="0" borderId="0" xfId="2" applyFont="1" applyAlignment="1">
      <alignment vertical="top"/>
    </xf>
    <xf numFmtId="43" fontId="4" fillId="0" borderId="0" xfId="0" applyNumberFormat="1" applyFont="1" applyAlignment="1">
      <alignment vertical="top"/>
    </xf>
    <xf numFmtId="43" fontId="6" fillId="3" borderId="1" xfId="0" applyNumberFormat="1" applyFont="1" applyFill="1" applyBorder="1" applyAlignment="1">
      <alignment horizontal="center" vertical="center" wrapText="1"/>
    </xf>
    <xf numFmtId="43" fontId="6" fillId="3" borderId="2" xfId="0" applyNumberFormat="1" applyFont="1" applyFill="1" applyBorder="1" applyAlignment="1">
      <alignment horizontal="center" vertical="center" wrapText="1"/>
    </xf>
    <xf numFmtId="0" fontId="3" fillId="0" borderId="0" xfId="0" applyFont="1" applyAlignment="1">
      <alignment horizontal="center" vertical="center"/>
    </xf>
    <xf numFmtId="0" fontId="3" fillId="2" borderId="0" xfId="0" applyFont="1" applyFill="1" applyAlignment="1">
      <alignment horizontal="center"/>
    </xf>
    <xf numFmtId="0" fontId="3" fillId="0" borderId="0" xfId="0" applyFont="1" applyAlignment="1">
      <alignment horizontal="center" vertical="top"/>
    </xf>
    <xf numFmtId="0" fontId="5" fillId="0" borderId="0" xfId="0" applyFont="1" applyAlignment="1">
      <alignment horizontal="center" vertical="top"/>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cellXfs>
  <cellStyles count="3">
    <cellStyle name="Millares" xfId="1" builtinId="3"/>
    <cellStyle name="Normal" xfId="0" builtinId="0"/>
    <cellStyle name="Normal 6" xfId="2" xr:uid="{48B144D5-539D-4C7C-B7A1-116DE23B80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76200</xdr:colOff>
      <xdr:row>0</xdr:row>
      <xdr:rowOff>15240</xdr:rowOff>
    </xdr:from>
    <xdr:to>
      <xdr:col>1</xdr:col>
      <xdr:colOff>681123</xdr:colOff>
      <xdr:row>4</xdr:row>
      <xdr:rowOff>23121</xdr:rowOff>
    </xdr:to>
    <xdr:pic>
      <xdr:nvPicPr>
        <xdr:cNvPr id="2" name="Picture 1025" descr=" ">
          <a:extLst>
            <a:ext uri="{FF2B5EF4-FFF2-40B4-BE49-F238E27FC236}">
              <a16:creationId xmlns:a16="http://schemas.microsoft.com/office/drawing/2014/main" id="{F30ADF50-B9B5-4FC7-A10C-C8FC421EE890}"/>
            </a:ext>
          </a:extLst>
        </xdr:cNvPr>
        <xdr:cNvPicPr/>
      </xdr:nvPicPr>
      <xdr:blipFill>
        <a:blip xmlns:r="http://schemas.openxmlformats.org/officeDocument/2006/relationships" r:embed="rId1"/>
        <a:srcRect/>
        <a:stretch>
          <a:fillRect/>
        </a:stretch>
      </xdr:blipFill>
      <xdr:spPr>
        <a:xfrm>
          <a:off x="838200" y="15240"/>
          <a:ext cx="604923" cy="665106"/>
        </a:xfrm>
        <a:prstGeom prst="rect">
          <a:avLst/>
        </a:prstGeom>
        <a:noFill/>
        <a:ln w="9525" cap="flat" cmpd="sng">
          <a:noFill/>
          <a:prstDash val="solid"/>
          <a:miter/>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famich-my.sharepoint.com/personal/alejandra_lara_sfa_michoacan_gob_mx/Documents/Documentos%20-%20copia/LEY%20DE%20INGRESOS%202025/TARIFAS%202025%20SECM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famich-my.sharepoint.com/Users/equipo2/Desktop/EJERCICIO%202024/COORDINACI&#211;N%20%20FISCAL%20%202024/ESTIMADO-REAL%202024/COORDINACI&#211;N%20FISCAL%20ESTIMADOS%202024/Anexo%20VI.%20Calendario%20base%20mensual%202024%20(16)%20AGOSTO%20sep%2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BIENTAL"/>
      <sheetName val="VERIFICACIÓN"/>
      <sheetName val="HISTÓRICO"/>
      <sheetName val="EST-REC"/>
      <sheetName val="NUEVOS"/>
    </sheetNames>
    <sheetDataSet>
      <sheetData sheetId="0"/>
      <sheetData sheetId="1" refreshError="1"/>
      <sheetData sheetId="2">
        <row r="2">
          <cell r="E2">
            <v>2018</v>
          </cell>
          <cell r="K2">
            <v>2019</v>
          </cell>
          <cell r="W2">
            <v>2020</v>
          </cell>
          <cell r="AI2">
            <v>2021</v>
          </cell>
          <cell r="AU2">
            <v>2022</v>
          </cell>
          <cell r="BG2">
            <v>2023</v>
          </cell>
          <cell r="BS2">
            <v>2024</v>
          </cell>
        </row>
        <row r="3">
          <cell r="A3" t="str">
            <v>Tipo de ingreso</v>
          </cell>
          <cell r="B3" t="str">
            <v>Cuenta de mayor2</v>
          </cell>
          <cell r="C3" t="str">
            <v>Denominación5</v>
          </cell>
          <cell r="D3" t="str">
            <v>Denominación tipo ingreso</v>
          </cell>
          <cell r="E3" t="str">
            <v>julio</v>
          </cell>
          <cell r="F3" t="str">
            <v>agosto</v>
          </cell>
          <cell r="G3" t="str">
            <v>septiembre</v>
          </cell>
          <cell r="H3" t="str">
            <v>octubre</v>
          </cell>
          <cell r="I3" t="str">
            <v>noviembre</v>
          </cell>
          <cell r="J3" t="str">
            <v>diciembre</v>
          </cell>
          <cell r="K3" t="str">
            <v>enero</v>
          </cell>
          <cell r="L3" t="str">
            <v>febrero</v>
          </cell>
          <cell r="M3" t="str">
            <v>marzo</v>
          </cell>
          <cell r="N3" t="str">
            <v>abril</v>
          </cell>
          <cell r="O3" t="str">
            <v>mayo</v>
          </cell>
          <cell r="P3" t="str">
            <v>junio</v>
          </cell>
          <cell r="Q3" t="str">
            <v>julio</v>
          </cell>
          <cell r="R3" t="str">
            <v>agosto</v>
          </cell>
          <cell r="S3" t="str">
            <v>septiembre</v>
          </cell>
          <cell r="T3" t="str">
            <v>octubre</v>
          </cell>
          <cell r="U3" t="str">
            <v>noviembre</v>
          </cell>
          <cell r="V3" t="str">
            <v>diciembre</v>
          </cell>
          <cell r="W3" t="str">
            <v>enero</v>
          </cell>
          <cell r="X3" t="str">
            <v>febrero</v>
          </cell>
          <cell r="Y3" t="str">
            <v>marzo</v>
          </cell>
          <cell r="Z3" t="str">
            <v>abril</v>
          </cell>
          <cell r="AA3" t="str">
            <v>mayo</v>
          </cell>
          <cell r="AB3" t="str">
            <v>junio</v>
          </cell>
          <cell r="AC3" t="str">
            <v>julio</v>
          </cell>
          <cell r="AD3" t="str">
            <v>agosto</v>
          </cell>
          <cell r="AE3" t="str">
            <v>septiembre</v>
          </cell>
          <cell r="AF3" t="str">
            <v>octubre</v>
          </cell>
          <cell r="AG3" t="str">
            <v>noviembre</v>
          </cell>
          <cell r="AH3" t="str">
            <v>diciembre</v>
          </cell>
          <cell r="AI3" t="str">
            <v>enero</v>
          </cell>
          <cell r="AJ3" t="str">
            <v>febrero</v>
          </cell>
          <cell r="AK3" t="str">
            <v>marzo</v>
          </cell>
          <cell r="AL3" t="str">
            <v>abril</v>
          </cell>
          <cell r="AM3" t="str">
            <v>mayo</v>
          </cell>
          <cell r="AN3" t="str">
            <v>junio</v>
          </cell>
          <cell r="AO3" t="str">
            <v>julio</v>
          </cell>
          <cell r="AP3" t="str">
            <v>agosto</v>
          </cell>
          <cell r="AQ3" t="str">
            <v>septiembre</v>
          </cell>
          <cell r="AR3" t="str">
            <v>octubre</v>
          </cell>
          <cell r="AS3" t="str">
            <v>noviembre</v>
          </cell>
          <cell r="AT3" t="str">
            <v>diciembre</v>
          </cell>
          <cell r="AU3" t="str">
            <v>enero</v>
          </cell>
          <cell r="AV3" t="str">
            <v>febrero</v>
          </cell>
          <cell r="AW3" t="str">
            <v>marzo</v>
          </cell>
          <cell r="AX3" t="str">
            <v>abril</v>
          </cell>
          <cell r="AY3" t="str">
            <v>mayo</v>
          </cell>
          <cell r="AZ3" t="str">
            <v>junio</v>
          </cell>
          <cell r="BA3" t="str">
            <v>julio</v>
          </cell>
          <cell r="BB3" t="str">
            <v>agosto</v>
          </cell>
          <cell r="BC3" t="str">
            <v>septiembre</v>
          </cell>
          <cell r="BD3" t="str">
            <v>octubre</v>
          </cell>
          <cell r="BE3" t="str">
            <v>noviembre</v>
          </cell>
          <cell r="BF3" t="str">
            <v>diciembre</v>
          </cell>
          <cell r="BG3" t="str">
            <v>enero</v>
          </cell>
          <cell r="BH3" t="str">
            <v>febrero</v>
          </cell>
          <cell r="BI3" t="str">
            <v>marzo</v>
          </cell>
          <cell r="BJ3" t="str">
            <v>abril</v>
          </cell>
          <cell r="BK3" t="str">
            <v>mayo</v>
          </cell>
          <cell r="BL3" t="str">
            <v>junio</v>
          </cell>
          <cell r="BM3" t="str">
            <v>julio</v>
          </cell>
          <cell r="BN3" t="str">
            <v>agosto</v>
          </cell>
          <cell r="BO3" t="str">
            <v>septiembre</v>
          </cell>
          <cell r="BP3" t="str">
            <v>octubre</v>
          </cell>
          <cell r="BQ3" t="str">
            <v>noviembre</v>
          </cell>
          <cell r="BR3" t="str">
            <v>diciembre</v>
          </cell>
          <cell r="BS3" t="str">
            <v>enero</v>
          </cell>
          <cell r="BT3" t="str">
            <v>febrero</v>
          </cell>
          <cell r="BU3" t="str">
            <v>marzo</v>
          </cell>
          <cell r="BV3" t="str">
            <v>abril</v>
          </cell>
          <cell r="BW3" t="str">
            <v>mayo</v>
          </cell>
          <cell r="BX3" t="str">
            <v>junio</v>
          </cell>
        </row>
        <row r="4">
          <cell r="A4" t="str">
            <v>D749</v>
          </cell>
          <cell r="B4" t="str">
            <v>4143010101</v>
          </cell>
          <cell r="C4" t="str">
            <v>DICTAMENES DE USO DEL SUELO</v>
          </cell>
          <cell r="D4" t="str">
            <v>DICTAMENES DE USO DEL SUELO</v>
          </cell>
          <cell r="F4">
            <v>1</v>
          </cell>
          <cell r="G4">
            <v>2</v>
          </cell>
          <cell r="H4">
            <v>2</v>
          </cell>
          <cell r="L4">
            <v>1</v>
          </cell>
          <cell r="R4">
            <v>1</v>
          </cell>
          <cell r="AO4">
            <v>1</v>
          </cell>
          <cell r="BP4">
            <v>1</v>
          </cell>
        </row>
        <row r="5">
          <cell r="A5" t="str">
            <v>D750</v>
          </cell>
          <cell r="B5" t="str">
            <v>4143010102</v>
          </cell>
          <cell r="C5" t="str">
            <v>AUTORIZACION DE FRACCIONAMIENTOS, CONDOMINIOS</v>
          </cell>
          <cell r="D5" t="str">
            <v>AUTORIZ.FRACCIONAM.CONDOMI</v>
          </cell>
          <cell r="J5">
            <v>1</v>
          </cell>
          <cell r="V5">
            <v>1</v>
          </cell>
          <cell r="AZ5">
            <v>1</v>
          </cell>
          <cell r="BS5">
            <v>1</v>
          </cell>
        </row>
        <row r="6">
          <cell r="A6" t="str">
            <v>D370</v>
          </cell>
          <cell r="B6" t="str">
            <v>4143010103</v>
          </cell>
          <cell r="C6" t="str">
            <v>OTROS SERV URBANISTICOS Y DE ASENTAMIENTO HUMANO</v>
          </cell>
          <cell r="D6" t="str">
            <v>Enajenacion</v>
          </cell>
          <cell r="E6">
            <v>1</v>
          </cell>
        </row>
        <row r="7">
          <cell r="A7" t="str">
            <v>D371</v>
          </cell>
          <cell r="D7" t="str">
            <v>SER URB DUPL SIM DOC OFI P/PÁG</v>
          </cell>
          <cell r="U7">
            <v>1</v>
          </cell>
          <cell r="AV7">
            <v>1</v>
          </cell>
          <cell r="BB7">
            <v>2</v>
          </cell>
          <cell r="BM7">
            <v>1</v>
          </cell>
          <cell r="BP7">
            <v>1</v>
          </cell>
          <cell r="BT7">
            <v>2</v>
          </cell>
          <cell r="BV7">
            <v>1</v>
          </cell>
        </row>
        <row r="8">
          <cell r="A8" t="str">
            <v>D372</v>
          </cell>
          <cell r="D8" t="str">
            <v>SERV URB COP CERT EXP P/PAG</v>
          </cell>
          <cell r="E8">
            <v>1</v>
          </cell>
          <cell r="AB8">
            <v>1</v>
          </cell>
          <cell r="BB8">
            <v>1</v>
          </cell>
          <cell r="BD8">
            <v>1</v>
          </cell>
          <cell r="BS8">
            <v>2</v>
          </cell>
          <cell r="BW8">
            <v>1</v>
          </cell>
          <cell r="BX8">
            <v>1</v>
          </cell>
        </row>
        <row r="9">
          <cell r="A9" t="str">
            <v>D373</v>
          </cell>
          <cell r="D9" t="str">
            <v>URBA HELIOG CER SIMP P DM CUAD</v>
          </cell>
          <cell r="E9">
            <v>3</v>
          </cell>
          <cell r="W9">
            <v>3</v>
          </cell>
          <cell r="BQ9">
            <v>2</v>
          </cell>
        </row>
        <row r="10">
          <cell r="A10" t="str">
            <v>VH08</v>
          </cell>
          <cell r="D10" t="str">
            <v>URBA HELIOG CERT PLA P DM CUAD</v>
          </cell>
          <cell r="BK10">
            <v>1</v>
          </cell>
        </row>
        <row r="11">
          <cell r="A11" t="str">
            <v>D751</v>
          </cell>
          <cell r="B11" t="str">
            <v>4143010104</v>
          </cell>
          <cell r="C11" t="str">
            <v>RECTIFICACION DE AUTORIZACIONES</v>
          </cell>
          <cell r="D11" t="str">
            <v>RECTIFICACION DE AUTORIZACIONE</v>
          </cell>
          <cell r="E11">
            <v>6</v>
          </cell>
          <cell r="F11">
            <v>3</v>
          </cell>
          <cell r="G11">
            <v>4</v>
          </cell>
          <cell r="H11">
            <v>2</v>
          </cell>
          <cell r="I11">
            <v>8</v>
          </cell>
          <cell r="J11">
            <v>5</v>
          </cell>
          <cell r="K11">
            <v>1</v>
          </cell>
          <cell r="L11">
            <v>11</v>
          </cell>
          <cell r="M11">
            <v>3</v>
          </cell>
          <cell r="N11">
            <v>3</v>
          </cell>
          <cell r="O11">
            <v>6</v>
          </cell>
          <cell r="P11">
            <v>5</v>
          </cell>
          <cell r="Q11">
            <v>13</v>
          </cell>
          <cell r="R11">
            <v>9</v>
          </cell>
          <cell r="S11">
            <v>7</v>
          </cell>
          <cell r="T11">
            <v>5</v>
          </cell>
          <cell r="U11">
            <v>8</v>
          </cell>
          <cell r="V11">
            <v>3</v>
          </cell>
          <cell r="W11">
            <v>3</v>
          </cell>
          <cell r="X11">
            <v>4</v>
          </cell>
          <cell r="Y11">
            <v>5</v>
          </cell>
          <cell r="AB11">
            <v>1</v>
          </cell>
          <cell r="AD11">
            <v>1</v>
          </cell>
          <cell r="AE11">
            <v>9</v>
          </cell>
          <cell r="AF11">
            <v>5</v>
          </cell>
          <cell r="AG11">
            <v>3</v>
          </cell>
          <cell r="AH11">
            <v>3</v>
          </cell>
          <cell r="AI11">
            <v>1</v>
          </cell>
          <cell r="AJ11">
            <v>1</v>
          </cell>
          <cell r="AK11">
            <v>6</v>
          </cell>
          <cell r="AL11">
            <v>6</v>
          </cell>
          <cell r="AM11">
            <v>8</v>
          </cell>
          <cell r="AN11">
            <v>5</v>
          </cell>
          <cell r="AO11">
            <v>5</v>
          </cell>
          <cell r="AP11">
            <v>3</v>
          </cell>
          <cell r="AQ11">
            <v>2</v>
          </cell>
          <cell r="AR11">
            <v>4</v>
          </cell>
          <cell r="AS11">
            <v>3</v>
          </cell>
          <cell r="AT11">
            <v>3</v>
          </cell>
          <cell r="AU11">
            <v>1</v>
          </cell>
          <cell r="AV11">
            <v>1</v>
          </cell>
          <cell r="AW11">
            <v>5</v>
          </cell>
          <cell r="AX11">
            <v>6</v>
          </cell>
          <cell r="AY11">
            <v>3</v>
          </cell>
          <cell r="AZ11">
            <v>4</v>
          </cell>
          <cell r="BB11">
            <v>1</v>
          </cell>
          <cell r="BE11">
            <v>5</v>
          </cell>
          <cell r="BG11">
            <v>1</v>
          </cell>
        </row>
        <row r="12">
          <cell r="A12" t="str">
            <v>D752</v>
          </cell>
          <cell r="B12" t="str">
            <v>4143010105</v>
          </cell>
          <cell r="C12" t="str">
            <v>INSPECCION DE DESARROLLO</v>
          </cell>
          <cell r="D12" t="str">
            <v>INSPECCION DE DESARROLLO</v>
          </cell>
          <cell r="AS12">
            <v>1</v>
          </cell>
          <cell r="AY12">
            <v>1</v>
          </cell>
        </row>
        <row r="13">
          <cell r="A13" t="str">
            <v>D753</v>
          </cell>
          <cell r="B13" t="str">
            <v>4143010106</v>
          </cell>
          <cell r="C13" t="str">
            <v>AUTORIZACION DE  SUBDIVISIONES Y FUSIONES</v>
          </cell>
          <cell r="D13" t="str">
            <v>AUTORIZA. SUBDIVIC. Y FUSIONES</v>
          </cell>
          <cell r="AU13">
            <v>3</v>
          </cell>
          <cell r="AV13">
            <v>1</v>
          </cell>
          <cell r="AW13">
            <v>3</v>
          </cell>
          <cell r="AX13">
            <v>4</v>
          </cell>
          <cell r="BN13">
            <v>1</v>
          </cell>
          <cell r="BO13">
            <v>1</v>
          </cell>
          <cell r="BP13">
            <v>1</v>
          </cell>
          <cell r="BR13">
            <v>1</v>
          </cell>
          <cell r="BV13">
            <v>1</v>
          </cell>
        </row>
        <row r="14">
          <cell r="A14" t="str">
            <v>D754</v>
          </cell>
          <cell r="B14" t="str">
            <v>4143010107</v>
          </cell>
          <cell r="C14" t="str">
            <v>OTROS SERV URBANISTICOS Y DE ASENTAMIENTO HUMANO</v>
          </cell>
          <cell r="D14" t="str">
            <v>OTROS SER.URBANI.Y ASENTA.HUMA</v>
          </cell>
          <cell r="E14">
            <v>2</v>
          </cell>
          <cell r="F14">
            <v>1</v>
          </cell>
          <cell r="G14">
            <v>1</v>
          </cell>
          <cell r="H14">
            <v>1</v>
          </cell>
          <cell r="I14">
            <v>2</v>
          </cell>
          <cell r="J14">
            <v>1</v>
          </cell>
          <cell r="K14">
            <v>3</v>
          </cell>
          <cell r="L14">
            <v>1</v>
          </cell>
          <cell r="M14">
            <v>2</v>
          </cell>
          <cell r="N14">
            <v>1</v>
          </cell>
          <cell r="X14">
            <v>1</v>
          </cell>
          <cell r="AJ14">
            <v>1</v>
          </cell>
          <cell r="AX14">
            <v>1</v>
          </cell>
        </row>
        <row r="15">
          <cell r="A15" t="str">
            <v>D374</v>
          </cell>
          <cell r="B15" t="str">
            <v>4143010108</v>
          </cell>
          <cell r="C15" t="str">
            <v>POR DICT DE LIC DE APROV DE MIN Y SUST NO RES FED</v>
          </cell>
          <cell r="D15" t="str">
            <v>LIC APRO MINE SUS MAS 10A50HEC</v>
          </cell>
          <cell r="K15">
            <v>1</v>
          </cell>
          <cell r="M15">
            <v>1</v>
          </cell>
          <cell r="W15">
            <v>1</v>
          </cell>
          <cell r="AF15">
            <v>1</v>
          </cell>
          <cell r="AP15">
            <v>1</v>
          </cell>
          <cell r="BH15">
            <v>1</v>
          </cell>
        </row>
        <row r="16">
          <cell r="A16" t="str">
            <v>D375</v>
          </cell>
          <cell r="D16" t="str">
            <v>LIC APRO MINE SUS MAS 3 A 5HEC</v>
          </cell>
          <cell r="L16">
            <v>1</v>
          </cell>
          <cell r="O16">
            <v>1</v>
          </cell>
          <cell r="R16">
            <v>1</v>
          </cell>
          <cell r="S16">
            <v>1</v>
          </cell>
          <cell r="Y16">
            <v>1</v>
          </cell>
          <cell r="AC16">
            <v>1</v>
          </cell>
          <cell r="AH16">
            <v>1</v>
          </cell>
          <cell r="BA16">
            <v>1</v>
          </cell>
          <cell r="BH16">
            <v>1</v>
          </cell>
          <cell r="BI16">
            <v>2</v>
          </cell>
          <cell r="BK16">
            <v>1</v>
          </cell>
          <cell r="BT16">
            <v>1</v>
          </cell>
          <cell r="BV16">
            <v>1</v>
          </cell>
        </row>
        <row r="17">
          <cell r="A17" t="str">
            <v>D376</v>
          </cell>
          <cell r="D17" t="str">
            <v>LIC APRO MINE SUS MAS 5A10HEC</v>
          </cell>
          <cell r="E17">
            <v>1</v>
          </cell>
          <cell r="F17">
            <v>1</v>
          </cell>
          <cell r="U17">
            <v>1</v>
          </cell>
          <cell r="X17">
            <v>1</v>
          </cell>
          <cell r="Y17">
            <v>1</v>
          </cell>
          <cell r="AD17">
            <v>1</v>
          </cell>
          <cell r="AG17">
            <v>1</v>
          </cell>
          <cell r="AL17">
            <v>1</v>
          </cell>
          <cell r="AS17">
            <v>1</v>
          </cell>
          <cell r="AT17">
            <v>2</v>
          </cell>
          <cell r="AV17">
            <v>1</v>
          </cell>
          <cell r="AZ17">
            <v>2</v>
          </cell>
          <cell r="BB17">
            <v>1</v>
          </cell>
          <cell r="BD17">
            <v>1</v>
          </cell>
          <cell r="BO17">
            <v>1</v>
          </cell>
        </row>
        <row r="18">
          <cell r="A18" t="str">
            <v>D377</v>
          </cell>
          <cell r="D18" t="str">
            <v>LIC APROV MINE SUST MAS 3 HEC</v>
          </cell>
          <cell r="X18">
            <v>1</v>
          </cell>
          <cell r="AC18">
            <v>3</v>
          </cell>
          <cell r="AF18">
            <v>1</v>
          </cell>
          <cell r="AJ18">
            <v>1</v>
          </cell>
          <cell r="AK18">
            <v>1</v>
          </cell>
          <cell r="AM18">
            <v>1</v>
          </cell>
          <cell r="AQ18">
            <v>4</v>
          </cell>
          <cell r="AR18">
            <v>1</v>
          </cell>
          <cell r="AU18">
            <v>1</v>
          </cell>
          <cell r="AW18">
            <v>1</v>
          </cell>
          <cell r="AX18">
            <v>1</v>
          </cell>
          <cell r="AZ18">
            <v>2</v>
          </cell>
          <cell r="BB18">
            <v>1</v>
          </cell>
          <cell r="BC18">
            <v>3</v>
          </cell>
          <cell r="BD18">
            <v>3</v>
          </cell>
          <cell r="BE18">
            <v>1</v>
          </cell>
          <cell r="BG18">
            <v>1</v>
          </cell>
          <cell r="BH18">
            <v>1</v>
          </cell>
          <cell r="BI18">
            <v>1</v>
          </cell>
          <cell r="BJ18">
            <v>1</v>
          </cell>
          <cell r="BK18">
            <v>1</v>
          </cell>
          <cell r="BM18">
            <v>1</v>
          </cell>
          <cell r="BN18">
            <v>1</v>
          </cell>
          <cell r="BP18">
            <v>1</v>
          </cell>
          <cell r="BQ18">
            <v>1</v>
          </cell>
          <cell r="BU18">
            <v>2</v>
          </cell>
          <cell r="BV18">
            <v>2</v>
          </cell>
          <cell r="BW18">
            <v>1</v>
          </cell>
          <cell r="BX18">
            <v>1</v>
          </cell>
        </row>
        <row r="19">
          <cell r="A19" t="str">
            <v>D378</v>
          </cell>
          <cell r="B19" t="str">
            <v>4143010109</v>
          </cell>
          <cell r="C19" t="str">
            <v>POR LA EXP RESOL AUTORIZ MAT IMPAC RIESG DAÑO AMBI</v>
          </cell>
          <cell r="D19" t="str">
            <v>ACTUALIZACIÓN IMPACTO AMBIENTA</v>
          </cell>
          <cell r="G19">
            <v>1</v>
          </cell>
          <cell r="L19">
            <v>1</v>
          </cell>
          <cell r="M19">
            <v>1</v>
          </cell>
          <cell r="N19">
            <v>2</v>
          </cell>
          <cell r="Q19">
            <v>1</v>
          </cell>
          <cell r="U19">
            <v>1</v>
          </cell>
          <cell r="W19">
            <v>1</v>
          </cell>
          <cell r="Z19">
            <v>1</v>
          </cell>
          <cell r="AA19">
            <v>1</v>
          </cell>
          <cell r="AB19">
            <v>1</v>
          </cell>
          <cell r="AD19">
            <v>1</v>
          </cell>
          <cell r="AL19">
            <v>2</v>
          </cell>
          <cell r="AO19">
            <v>2</v>
          </cell>
          <cell r="AT19">
            <v>1</v>
          </cell>
          <cell r="AW19">
            <v>2</v>
          </cell>
          <cell r="BO19">
            <v>2</v>
          </cell>
          <cell r="BV19">
            <v>1</v>
          </cell>
          <cell r="BW19">
            <v>1</v>
          </cell>
        </row>
        <row r="20">
          <cell r="A20" t="str">
            <v>D380</v>
          </cell>
          <cell r="D20" t="str">
            <v>AUT  MAT RIE DAÑ AMB CUE HID</v>
          </cell>
          <cell r="F20">
            <v>1</v>
          </cell>
          <cell r="BG20">
            <v>1</v>
          </cell>
          <cell r="BH20">
            <v>1</v>
          </cell>
          <cell r="BJ20">
            <v>2</v>
          </cell>
          <cell r="BQ20">
            <v>1</v>
          </cell>
          <cell r="BT20">
            <v>1</v>
          </cell>
        </row>
        <row r="21">
          <cell r="A21" t="str">
            <v>D381</v>
          </cell>
          <cell r="D21" t="str">
            <v>AUT  MAT RIE DAÑ AMB FRAG ECO</v>
          </cell>
          <cell r="BM21">
            <v>1</v>
          </cell>
        </row>
        <row r="22">
          <cell r="A22" t="str">
            <v>D382</v>
          </cell>
          <cell r="D22" t="str">
            <v>AUT  MAT RIE DAÑ AMB POB PAR</v>
          </cell>
          <cell r="BN22">
            <v>1</v>
          </cell>
        </row>
        <row r="23">
          <cell r="A23" t="str">
            <v>D383</v>
          </cell>
          <cell r="D23" t="str">
            <v>AUT  MAT RIE DAÑ AMB PUB PRIV</v>
          </cell>
          <cell r="E23">
            <v>1</v>
          </cell>
          <cell r="J23">
            <v>1</v>
          </cell>
          <cell r="N23">
            <v>1</v>
          </cell>
          <cell r="O23">
            <v>2</v>
          </cell>
          <cell r="Q23">
            <v>3</v>
          </cell>
          <cell r="R23">
            <v>2</v>
          </cell>
          <cell r="S23">
            <v>3</v>
          </cell>
          <cell r="T23">
            <v>4</v>
          </cell>
          <cell r="U23">
            <v>4</v>
          </cell>
          <cell r="V23">
            <v>1</v>
          </cell>
          <cell r="W23">
            <v>1</v>
          </cell>
          <cell r="X23">
            <v>1</v>
          </cell>
          <cell r="Y23">
            <v>1</v>
          </cell>
          <cell r="Z23">
            <v>1</v>
          </cell>
          <cell r="AB23">
            <v>3</v>
          </cell>
          <cell r="AC23">
            <v>1</v>
          </cell>
          <cell r="AD23">
            <v>2</v>
          </cell>
          <cell r="AF23">
            <v>4</v>
          </cell>
          <cell r="AG23">
            <v>1</v>
          </cell>
          <cell r="AH23">
            <v>2</v>
          </cell>
          <cell r="AI23">
            <v>2</v>
          </cell>
          <cell r="AJ23">
            <v>2</v>
          </cell>
          <cell r="AK23">
            <v>1</v>
          </cell>
          <cell r="AL23">
            <v>1</v>
          </cell>
          <cell r="AM23">
            <v>1</v>
          </cell>
          <cell r="AN23">
            <v>4</v>
          </cell>
          <cell r="AP23">
            <v>3</v>
          </cell>
          <cell r="AX23">
            <v>1</v>
          </cell>
          <cell r="BA23">
            <v>1</v>
          </cell>
          <cell r="BC23">
            <v>7</v>
          </cell>
          <cell r="BD23">
            <v>3</v>
          </cell>
          <cell r="BF23">
            <v>2</v>
          </cell>
          <cell r="BH23">
            <v>1</v>
          </cell>
          <cell r="BI23">
            <v>3</v>
          </cell>
          <cell r="BJ23">
            <v>1</v>
          </cell>
          <cell r="BK23">
            <v>2</v>
          </cell>
          <cell r="BL23">
            <v>2</v>
          </cell>
          <cell r="BM23">
            <v>1</v>
          </cell>
          <cell r="BN23">
            <v>7</v>
          </cell>
          <cell r="BO23">
            <v>2</v>
          </cell>
          <cell r="BP23">
            <v>3</v>
          </cell>
          <cell r="BQ23">
            <v>3</v>
          </cell>
          <cell r="BR23">
            <v>3</v>
          </cell>
          <cell r="BS23">
            <v>1</v>
          </cell>
          <cell r="BT23">
            <v>1</v>
          </cell>
          <cell r="BU23">
            <v>1</v>
          </cell>
          <cell r="BV23">
            <v>1</v>
          </cell>
          <cell r="BW23">
            <v>3</v>
          </cell>
          <cell r="BX23">
            <v>3</v>
          </cell>
        </row>
        <row r="24">
          <cell r="A24" t="str">
            <v>D384</v>
          </cell>
          <cell r="D24" t="str">
            <v>AUT MAT RIE DAÑ AMB AB 5A10HEC</v>
          </cell>
          <cell r="F24">
            <v>1</v>
          </cell>
          <cell r="O24">
            <v>1</v>
          </cell>
          <cell r="P24">
            <v>1</v>
          </cell>
          <cell r="S24">
            <v>1</v>
          </cell>
          <cell r="V24">
            <v>1</v>
          </cell>
          <cell r="X24">
            <v>1</v>
          </cell>
          <cell r="AB24">
            <v>1</v>
          </cell>
          <cell r="AC24">
            <v>1</v>
          </cell>
          <cell r="AD24">
            <v>2</v>
          </cell>
          <cell r="AE24">
            <v>1</v>
          </cell>
          <cell r="AJ24">
            <v>1</v>
          </cell>
          <cell r="AL24">
            <v>1</v>
          </cell>
          <cell r="AR24">
            <v>1</v>
          </cell>
          <cell r="AU24">
            <v>1</v>
          </cell>
          <cell r="AX24">
            <v>1</v>
          </cell>
          <cell r="BC24">
            <v>1</v>
          </cell>
          <cell r="BD24">
            <v>1</v>
          </cell>
          <cell r="BE24">
            <v>1</v>
          </cell>
          <cell r="BO24">
            <v>1</v>
          </cell>
          <cell r="BP24">
            <v>2</v>
          </cell>
          <cell r="BQ24">
            <v>1</v>
          </cell>
        </row>
        <row r="25">
          <cell r="A25" t="str">
            <v>D385</v>
          </cell>
          <cell r="D25" t="str">
            <v>AUT MAT RIE DAÑ AMB ABI 3A5HEC</v>
          </cell>
          <cell r="O25">
            <v>1</v>
          </cell>
          <cell r="AM25">
            <v>1</v>
          </cell>
          <cell r="AZ25">
            <v>1</v>
          </cell>
          <cell r="BB25">
            <v>4</v>
          </cell>
          <cell r="BC25">
            <v>1</v>
          </cell>
          <cell r="BJ25">
            <v>1</v>
          </cell>
          <cell r="BX25">
            <v>1</v>
          </cell>
        </row>
        <row r="26">
          <cell r="A26" t="str">
            <v>D386</v>
          </cell>
          <cell r="D26" t="str">
            <v>AUT MAT RIE DAÑ AMB ABI MA10HE</v>
          </cell>
          <cell r="N26">
            <v>1</v>
          </cell>
          <cell r="AO26">
            <v>1</v>
          </cell>
          <cell r="BT26">
            <v>1</v>
          </cell>
          <cell r="BX26">
            <v>1</v>
          </cell>
        </row>
        <row r="27">
          <cell r="A27" t="str">
            <v>D387</v>
          </cell>
          <cell r="D27" t="str">
            <v>AUT MAT RIE DAÑ AMB ABIE 3HEC</v>
          </cell>
          <cell r="H27">
            <v>1</v>
          </cell>
          <cell r="N27">
            <v>2</v>
          </cell>
          <cell r="Q27">
            <v>1</v>
          </cell>
          <cell r="R27">
            <v>1</v>
          </cell>
          <cell r="T27">
            <v>1</v>
          </cell>
          <cell r="U27">
            <v>1</v>
          </cell>
          <cell r="Y27">
            <v>1</v>
          </cell>
          <cell r="AD27">
            <v>1</v>
          </cell>
          <cell r="AE27">
            <v>1</v>
          </cell>
          <cell r="AF27">
            <v>2</v>
          </cell>
          <cell r="AG27">
            <v>1</v>
          </cell>
          <cell r="AL27">
            <v>2</v>
          </cell>
          <cell r="AQ27">
            <v>1</v>
          </cell>
          <cell r="AS27">
            <v>1</v>
          </cell>
          <cell r="AZ27">
            <v>1</v>
          </cell>
          <cell r="BB27">
            <v>1</v>
          </cell>
          <cell r="BC27">
            <v>4</v>
          </cell>
          <cell r="BE27">
            <v>1</v>
          </cell>
          <cell r="BF27">
            <v>1</v>
          </cell>
          <cell r="BH27">
            <v>1</v>
          </cell>
          <cell r="BI27">
            <v>1</v>
          </cell>
          <cell r="BK27">
            <v>1</v>
          </cell>
          <cell r="BL27">
            <v>1</v>
          </cell>
          <cell r="BO27">
            <v>1</v>
          </cell>
          <cell r="BP27">
            <v>1</v>
          </cell>
          <cell r="BR27">
            <v>2</v>
          </cell>
          <cell r="BT27">
            <v>1</v>
          </cell>
          <cell r="BU27">
            <v>1</v>
          </cell>
          <cell r="BW27">
            <v>1</v>
          </cell>
          <cell r="BX27">
            <v>1</v>
          </cell>
        </row>
        <row r="28">
          <cell r="A28" t="str">
            <v>D388</v>
          </cell>
          <cell r="D28" t="str">
            <v>AUT MAT RIE DAÑ AMB DE TUR 3HE</v>
          </cell>
          <cell r="Q28">
            <v>1</v>
          </cell>
          <cell r="AB28">
            <v>1</v>
          </cell>
          <cell r="AT28">
            <v>1</v>
          </cell>
        </row>
        <row r="29">
          <cell r="A29" t="str">
            <v>D389</v>
          </cell>
          <cell r="D29" t="str">
            <v>AUT MAT RIE DAÑ AMB DE TUR3A5H</v>
          </cell>
          <cell r="H29">
            <v>1</v>
          </cell>
          <cell r="R29">
            <v>1</v>
          </cell>
          <cell r="T29">
            <v>1</v>
          </cell>
          <cell r="AS29">
            <v>1</v>
          </cell>
          <cell r="AV29">
            <v>1</v>
          </cell>
          <cell r="AW29">
            <v>1</v>
          </cell>
          <cell r="BC29">
            <v>1</v>
          </cell>
          <cell r="BH29">
            <v>1</v>
          </cell>
          <cell r="BN29">
            <v>1</v>
          </cell>
        </row>
        <row r="30">
          <cell r="A30" t="str">
            <v>D390</v>
          </cell>
          <cell r="D30" t="str">
            <v>AUT MAT RIE DAÑ AMB DTUR 5A10H</v>
          </cell>
          <cell r="S30">
            <v>1</v>
          </cell>
          <cell r="BP30">
            <v>1</v>
          </cell>
        </row>
        <row r="31">
          <cell r="A31" t="str">
            <v>D391</v>
          </cell>
          <cell r="D31" t="str">
            <v>AUT MAT RIE DAÑ AMB DTUR MA10H</v>
          </cell>
          <cell r="U31">
            <v>1</v>
          </cell>
          <cell r="X31">
            <v>1</v>
          </cell>
          <cell r="Z31">
            <v>1</v>
          </cell>
          <cell r="AE31">
            <v>1</v>
          </cell>
        </row>
        <row r="32">
          <cell r="A32" t="str">
            <v>D392</v>
          </cell>
          <cell r="D32" t="str">
            <v>AUT MAT RIE DAÑ AMB HABI MA 1H</v>
          </cell>
          <cell r="E32">
            <v>1</v>
          </cell>
          <cell r="F32">
            <v>1</v>
          </cell>
          <cell r="AD32">
            <v>1</v>
          </cell>
          <cell r="AG32">
            <v>1</v>
          </cell>
          <cell r="AH32">
            <v>1</v>
          </cell>
          <cell r="AI32">
            <v>1</v>
          </cell>
          <cell r="AJ32">
            <v>1</v>
          </cell>
          <cell r="AK32">
            <v>1</v>
          </cell>
          <cell r="AL32">
            <v>2</v>
          </cell>
          <cell r="AM32">
            <v>1</v>
          </cell>
          <cell r="AN32">
            <v>2</v>
          </cell>
          <cell r="AO32">
            <v>1</v>
          </cell>
          <cell r="AQ32">
            <v>4</v>
          </cell>
          <cell r="AT32">
            <v>2</v>
          </cell>
          <cell r="AV32">
            <v>4</v>
          </cell>
          <cell r="AX32">
            <v>1</v>
          </cell>
          <cell r="AY32">
            <v>2</v>
          </cell>
          <cell r="AZ32">
            <v>1</v>
          </cell>
          <cell r="BD32">
            <v>2</v>
          </cell>
          <cell r="BE32">
            <v>2</v>
          </cell>
          <cell r="BG32">
            <v>1</v>
          </cell>
          <cell r="BI32">
            <v>1</v>
          </cell>
          <cell r="BJ32">
            <v>1</v>
          </cell>
          <cell r="BK32">
            <v>2</v>
          </cell>
          <cell r="BL32">
            <v>1</v>
          </cell>
          <cell r="BN32">
            <v>1</v>
          </cell>
          <cell r="BO32">
            <v>2</v>
          </cell>
          <cell r="BQ32">
            <v>1</v>
          </cell>
          <cell r="BR32">
            <v>1</v>
          </cell>
          <cell r="BT32">
            <v>2</v>
          </cell>
          <cell r="BV32">
            <v>1</v>
          </cell>
          <cell r="BW32">
            <v>2</v>
          </cell>
          <cell r="BX32">
            <v>1</v>
          </cell>
        </row>
        <row r="33">
          <cell r="A33" t="str">
            <v>D393</v>
          </cell>
          <cell r="D33" t="str">
            <v>AUT MAT RIE DAÑ AMB PAR INDU</v>
          </cell>
          <cell r="O33">
            <v>1</v>
          </cell>
          <cell r="Q33">
            <v>1</v>
          </cell>
          <cell r="R33">
            <v>1</v>
          </cell>
          <cell r="T33">
            <v>1</v>
          </cell>
          <cell r="W33">
            <v>1</v>
          </cell>
          <cell r="X33">
            <v>2</v>
          </cell>
          <cell r="Y33">
            <v>2</v>
          </cell>
          <cell r="AB33">
            <v>4</v>
          </cell>
          <cell r="AD33">
            <v>2</v>
          </cell>
          <cell r="AG33">
            <v>1</v>
          </cell>
          <cell r="AH33">
            <v>1</v>
          </cell>
          <cell r="AJ33">
            <v>1</v>
          </cell>
          <cell r="AM33">
            <v>1</v>
          </cell>
          <cell r="AN33">
            <v>3</v>
          </cell>
          <cell r="AS33">
            <v>1</v>
          </cell>
          <cell r="AT33">
            <v>2</v>
          </cell>
          <cell r="AX33">
            <v>1</v>
          </cell>
          <cell r="AY33">
            <v>1</v>
          </cell>
          <cell r="AZ33">
            <v>1</v>
          </cell>
          <cell r="BA33">
            <v>1</v>
          </cell>
          <cell r="BB33">
            <v>3</v>
          </cell>
          <cell r="BC33">
            <v>2</v>
          </cell>
          <cell r="BE33">
            <v>1</v>
          </cell>
          <cell r="BF33">
            <v>1</v>
          </cell>
          <cell r="BI33">
            <v>2</v>
          </cell>
          <cell r="BM33">
            <v>1</v>
          </cell>
          <cell r="BN33">
            <v>1</v>
          </cell>
          <cell r="BV33">
            <v>1</v>
          </cell>
        </row>
        <row r="34">
          <cell r="A34" t="str">
            <v>D394</v>
          </cell>
          <cell r="D34" t="str">
            <v>AUT MAT RIE DAÑ AMB VIA COMU</v>
          </cell>
          <cell r="E34">
            <v>3</v>
          </cell>
          <cell r="F34">
            <v>3</v>
          </cell>
          <cell r="H34">
            <v>1</v>
          </cell>
          <cell r="I34">
            <v>1</v>
          </cell>
          <cell r="J34">
            <v>7</v>
          </cell>
          <cell r="K34">
            <v>3</v>
          </cell>
          <cell r="L34">
            <v>6</v>
          </cell>
          <cell r="M34">
            <v>1</v>
          </cell>
          <cell r="N34">
            <v>3</v>
          </cell>
          <cell r="O34">
            <v>5</v>
          </cell>
          <cell r="P34">
            <v>4</v>
          </cell>
          <cell r="Q34">
            <v>3</v>
          </cell>
          <cell r="R34">
            <v>1</v>
          </cell>
          <cell r="S34">
            <v>3</v>
          </cell>
          <cell r="T34">
            <v>1</v>
          </cell>
          <cell r="U34">
            <v>1</v>
          </cell>
          <cell r="V34">
            <v>2</v>
          </cell>
          <cell r="W34">
            <v>2</v>
          </cell>
          <cell r="X34">
            <v>1</v>
          </cell>
          <cell r="Y34">
            <v>1</v>
          </cell>
          <cell r="AB34">
            <v>7</v>
          </cell>
          <cell r="AC34">
            <v>1</v>
          </cell>
          <cell r="AF34">
            <v>1</v>
          </cell>
          <cell r="AG34">
            <v>1</v>
          </cell>
          <cell r="AH34">
            <v>3</v>
          </cell>
          <cell r="AM34">
            <v>4</v>
          </cell>
          <cell r="AO34">
            <v>1</v>
          </cell>
          <cell r="AT34">
            <v>2</v>
          </cell>
          <cell r="BH34">
            <v>1</v>
          </cell>
          <cell r="BI34">
            <v>2</v>
          </cell>
          <cell r="BN34">
            <v>2</v>
          </cell>
          <cell r="BQ34">
            <v>1</v>
          </cell>
          <cell r="BS34">
            <v>2</v>
          </cell>
          <cell r="BT34">
            <v>1</v>
          </cell>
        </row>
        <row r="35">
          <cell r="A35" t="str">
            <v>D395</v>
          </cell>
          <cell r="D35" t="str">
            <v>DAÑO AMBIE INST CON HABIL  CEM</v>
          </cell>
          <cell r="P35">
            <v>1</v>
          </cell>
          <cell r="AD35">
            <v>3</v>
          </cell>
          <cell r="AH35">
            <v>2</v>
          </cell>
          <cell r="AM35">
            <v>1</v>
          </cell>
          <cell r="AP35">
            <v>2</v>
          </cell>
          <cell r="AR35">
            <v>1</v>
          </cell>
          <cell r="AT35">
            <v>1</v>
          </cell>
          <cell r="AY35">
            <v>2</v>
          </cell>
          <cell r="BK35">
            <v>1</v>
          </cell>
          <cell r="BN35">
            <v>1</v>
          </cell>
        </row>
        <row r="36">
          <cell r="A36" t="str">
            <v>D396</v>
          </cell>
          <cell r="D36" t="str">
            <v>DAÑO AMBIEN  DESA  1 A 5 HECT</v>
          </cell>
          <cell r="E36">
            <v>1</v>
          </cell>
          <cell r="F36">
            <v>4</v>
          </cell>
          <cell r="G36">
            <v>1</v>
          </cell>
          <cell r="H36">
            <v>2</v>
          </cell>
          <cell r="J36">
            <v>1</v>
          </cell>
          <cell r="L36">
            <v>4</v>
          </cell>
          <cell r="M36">
            <v>2</v>
          </cell>
          <cell r="N36">
            <v>1</v>
          </cell>
          <cell r="O36">
            <v>1</v>
          </cell>
          <cell r="P36">
            <v>2</v>
          </cell>
          <cell r="R36">
            <v>3</v>
          </cell>
          <cell r="S36">
            <v>4</v>
          </cell>
          <cell r="T36">
            <v>2</v>
          </cell>
          <cell r="U36">
            <v>3</v>
          </cell>
          <cell r="V36">
            <v>2</v>
          </cell>
          <cell r="W36">
            <v>5</v>
          </cell>
          <cell r="X36">
            <v>2</v>
          </cell>
          <cell r="Y36">
            <v>4</v>
          </cell>
          <cell r="AB36">
            <v>2</v>
          </cell>
          <cell r="AC36">
            <v>3</v>
          </cell>
          <cell r="AD36">
            <v>2</v>
          </cell>
          <cell r="AE36">
            <v>1</v>
          </cell>
          <cell r="AF36">
            <v>1</v>
          </cell>
          <cell r="AH36">
            <v>2</v>
          </cell>
          <cell r="AI36">
            <v>2</v>
          </cell>
          <cell r="AJ36">
            <v>2</v>
          </cell>
          <cell r="AK36">
            <v>3</v>
          </cell>
          <cell r="AL36">
            <v>3</v>
          </cell>
          <cell r="AM36">
            <v>2</v>
          </cell>
          <cell r="AN36">
            <v>2</v>
          </cell>
          <cell r="AO36">
            <v>1</v>
          </cell>
          <cell r="AP36">
            <v>9</v>
          </cell>
          <cell r="AQ36">
            <v>5</v>
          </cell>
          <cell r="AS36">
            <v>3</v>
          </cell>
          <cell r="AT36">
            <v>1</v>
          </cell>
          <cell r="AU36">
            <v>1</v>
          </cell>
          <cell r="AW36">
            <v>2</v>
          </cell>
          <cell r="AY36">
            <v>2</v>
          </cell>
          <cell r="AZ36">
            <v>1</v>
          </cell>
          <cell r="BA36">
            <v>3</v>
          </cell>
          <cell r="BB36">
            <v>3</v>
          </cell>
          <cell r="BD36">
            <v>6</v>
          </cell>
          <cell r="BE36">
            <v>2</v>
          </cell>
          <cell r="BF36">
            <v>2</v>
          </cell>
          <cell r="BG36">
            <v>2</v>
          </cell>
          <cell r="BH36">
            <v>5</v>
          </cell>
          <cell r="BI36">
            <v>3</v>
          </cell>
          <cell r="BJ36">
            <v>1</v>
          </cell>
          <cell r="BK36">
            <v>4</v>
          </cell>
          <cell r="BL36">
            <v>2</v>
          </cell>
          <cell r="BM36">
            <v>4</v>
          </cell>
          <cell r="BN36">
            <v>2</v>
          </cell>
          <cell r="BO36">
            <v>4</v>
          </cell>
          <cell r="BP36">
            <v>3</v>
          </cell>
          <cell r="BQ36">
            <v>1</v>
          </cell>
          <cell r="BS36">
            <v>2</v>
          </cell>
          <cell r="BT36">
            <v>3</v>
          </cell>
          <cell r="BU36">
            <v>1</v>
          </cell>
          <cell r="BV36">
            <v>4</v>
          </cell>
          <cell r="BW36">
            <v>5</v>
          </cell>
          <cell r="BX36">
            <v>4</v>
          </cell>
        </row>
        <row r="37">
          <cell r="A37" t="str">
            <v>D397</v>
          </cell>
          <cell r="D37" t="str">
            <v>DAÑO AMBIEN  DESA  5 A 10 HECT</v>
          </cell>
          <cell r="F37">
            <v>2</v>
          </cell>
          <cell r="G37">
            <v>1</v>
          </cell>
          <cell r="I37">
            <v>1</v>
          </cell>
          <cell r="L37">
            <v>1</v>
          </cell>
          <cell r="M37">
            <v>4</v>
          </cell>
          <cell r="Q37">
            <v>1</v>
          </cell>
          <cell r="AE37">
            <v>2</v>
          </cell>
          <cell r="AF37">
            <v>2</v>
          </cell>
          <cell r="AG37">
            <v>1</v>
          </cell>
          <cell r="AJ37">
            <v>3</v>
          </cell>
          <cell r="AN37">
            <v>2</v>
          </cell>
          <cell r="AO37">
            <v>1</v>
          </cell>
          <cell r="AP37">
            <v>3</v>
          </cell>
          <cell r="AQ37">
            <v>2</v>
          </cell>
          <cell r="AW37">
            <v>1</v>
          </cell>
          <cell r="AX37">
            <v>1</v>
          </cell>
          <cell r="BA37">
            <v>2</v>
          </cell>
          <cell r="BB37">
            <v>1</v>
          </cell>
          <cell r="BD37">
            <v>1</v>
          </cell>
          <cell r="BH37">
            <v>2</v>
          </cell>
          <cell r="BI37">
            <v>3</v>
          </cell>
          <cell r="BL37">
            <v>1</v>
          </cell>
          <cell r="BN37">
            <v>2</v>
          </cell>
          <cell r="BP37">
            <v>1</v>
          </cell>
          <cell r="BQ37">
            <v>1</v>
          </cell>
          <cell r="BS37">
            <v>1</v>
          </cell>
          <cell r="BT37">
            <v>1</v>
          </cell>
          <cell r="BU37">
            <v>2</v>
          </cell>
          <cell r="BV37">
            <v>2</v>
          </cell>
          <cell r="BW37">
            <v>1</v>
          </cell>
          <cell r="BX37">
            <v>1</v>
          </cell>
        </row>
        <row r="38">
          <cell r="A38" t="str">
            <v>D398</v>
          </cell>
          <cell r="D38" t="str">
            <v>DAÑO AMBIEN  DESA  MAS 10 HECT</v>
          </cell>
          <cell r="F38">
            <v>3</v>
          </cell>
          <cell r="I38">
            <v>1</v>
          </cell>
          <cell r="J38">
            <v>1</v>
          </cell>
          <cell r="P38">
            <v>2</v>
          </cell>
          <cell r="U38">
            <v>1</v>
          </cell>
          <cell r="V38">
            <v>1</v>
          </cell>
          <cell r="AC38">
            <v>1</v>
          </cell>
          <cell r="AE38">
            <v>1</v>
          </cell>
          <cell r="AH38">
            <v>3</v>
          </cell>
          <cell r="AI38">
            <v>1</v>
          </cell>
          <cell r="AJ38">
            <v>1</v>
          </cell>
          <cell r="AK38">
            <v>1</v>
          </cell>
          <cell r="AO38">
            <v>2</v>
          </cell>
          <cell r="AP38">
            <v>2</v>
          </cell>
          <cell r="AQ38">
            <v>2</v>
          </cell>
          <cell r="AU38">
            <v>1</v>
          </cell>
          <cell r="AV38">
            <v>1</v>
          </cell>
          <cell r="AX38">
            <v>2</v>
          </cell>
          <cell r="AY38">
            <v>2</v>
          </cell>
          <cell r="BD38">
            <v>1</v>
          </cell>
          <cell r="BE38">
            <v>1</v>
          </cell>
          <cell r="BF38">
            <v>1</v>
          </cell>
          <cell r="BH38">
            <v>3</v>
          </cell>
          <cell r="BI38">
            <v>1</v>
          </cell>
          <cell r="BK38">
            <v>1</v>
          </cell>
          <cell r="BM38">
            <v>1</v>
          </cell>
          <cell r="BN38">
            <v>1</v>
          </cell>
          <cell r="BO38">
            <v>1</v>
          </cell>
          <cell r="BT38">
            <v>1</v>
          </cell>
        </row>
        <row r="39">
          <cell r="A39" t="str">
            <v>D399</v>
          </cell>
          <cell r="D39" t="str">
            <v>DAÑO AMBIEN  DESA  PRO ASO PAR</v>
          </cell>
          <cell r="F39">
            <v>2</v>
          </cell>
          <cell r="G39">
            <v>1</v>
          </cell>
          <cell r="H39">
            <v>1</v>
          </cell>
          <cell r="J39">
            <v>1</v>
          </cell>
          <cell r="L39">
            <v>1</v>
          </cell>
          <cell r="M39">
            <v>4</v>
          </cell>
          <cell r="P39">
            <v>1</v>
          </cell>
          <cell r="Q39">
            <v>1</v>
          </cell>
          <cell r="V39">
            <v>1</v>
          </cell>
          <cell r="Y39">
            <v>1</v>
          </cell>
          <cell r="AA39">
            <v>1</v>
          </cell>
          <cell r="AB39">
            <v>1</v>
          </cell>
          <cell r="AC39">
            <v>2</v>
          </cell>
          <cell r="AD39">
            <v>2</v>
          </cell>
          <cell r="AF39">
            <v>3</v>
          </cell>
          <cell r="AH39">
            <v>1</v>
          </cell>
          <cell r="AU39">
            <v>1</v>
          </cell>
          <cell r="AV39">
            <v>1</v>
          </cell>
          <cell r="BD39">
            <v>1</v>
          </cell>
          <cell r="BK39">
            <v>1</v>
          </cell>
          <cell r="BW39">
            <v>1</v>
          </cell>
        </row>
        <row r="40">
          <cell r="A40" t="str">
            <v>D400</v>
          </cell>
          <cell r="D40" t="str">
            <v>DER DAÑO AMBI MOD EST INO PREV</v>
          </cell>
          <cell r="E40">
            <v>23</v>
          </cell>
          <cell r="F40">
            <v>6</v>
          </cell>
          <cell r="G40">
            <v>1</v>
          </cell>
          <cell r="J40">
            <v>7</v>
          </cell>
          <cell r="M40">
            <v>2</v>
          </cell>
          <cell r="N40">
            <v>1</v>
          </cell>
          <cell r="O40">
            <v>6</v>
          </cell>
          <cell r="P40">
            <v>23</v>
          </cell>
          <cell r="Q40">
            <v>22</v>
          </cell>
          <cell r="R40">
            <v>6</v>
          </cell>
          <cell r="S40">
            <v>10</v>
          </cell>
          <cell r="T40">
            <v>4</v>
          </cell>
          <cell r="U40">
            <v>6</v>
          </cell>
          <cell r="V40">
            <v>15</v>
          </cell>
          <cell r="W40">
            <v>2</v>
          </cell>
          <cell r="X40">
            <v>2</v>
          </cell>
          <cell r="Y40">
            <v>11</v>
          </cell>
          <cell r="AA40">
            <v>13</v>
          </cell>
          <cell r="AB40">
            <v>26</v>
          </cell>
          <cell r="AC40">
            <v>7</v>
          </cell>
          <cell r="AD40">
            <v>6</v>
          </cell>
          <cell r="AE40">
            <v>12</v>
          </cell>
          <cell r="AF40">
            <v>2</v>
          </cell>
          <cell r="AG40">
            <v>6</v>
          </cell>
          <cell r="AH40">
            <v>11</v>
          </cell>
          <cell r="AK40">
            <v>3</v>
          </cell>
          <cell r="AL40">
            <v>6</v>
          </cell>
          <cell r="AM40">
            <v>12</v>
          </cell>
          <cell r="AN40">
            <v>17</v>
          </cell>
          <cell r="AO40">
            <v>2</v>
          </cell>
          <cell r="AP40">
            <v>6</v>
          </cell>
          <cell r="AQ40">
            <v>3</v>
          </cell>
          <cell r="AS40">
            <v>2</v>
          </cell>
          <cell r="AU40">
            <v>13</v>
          </cell>
          <cell r="BA40">
            <v>1</v>
          </cell>
          <cell r="BG40">
            <v>2</v>
          </cell>
          <cell r="BH40">
            <v>5</v>
          </cell>
          <cell r="BI40">
            <v>3</v>
          </cell>
          <cell r="BJ40">
            <v>6</v>
          </cell>
          <cell r="BK40">
            <v>1</v>
          </cell>
          <cell r="BL40">
            <v>1</v>
          </cell>
          <cell r="BO40">
            <v>11</v>
          </cell>
          <cell r="BQ40">
            <v>4</v>
          </cell>
          <cell r="BR40">
            <v>1</v>
          </cell>
          <cell r="BS40">
            <v>2</v>
          </cell>
          <cell r="BT40">
            <v>10</v>
          </cell>
          <cell r="BU40">
            <v>1</v>
          </cell>
          <cell r="BW40">
            <v>2</v>
          </cell>
        </row>
        <row r="41">
          <cell r="A41" t="str">
            <v>D982</v>
          </cell>
          <cell r="D41" t="str">
            <v>DER DAÑO AMBI MOD EST RIES AMB</v>
          </cell>
          <cell r="J41">
            <v>1</v>
          </cell>
          <cell r="L41">
            <v>2</v>
          </cell>
          <cell r="M41">
            <v>2</v>
          </cell>
          <cell r="Q41">
            <v>1</v>
          </cell>
          <cell r="X41">
            <v>2</v>
          </cell>
          <cell r="AK41">
            <v>2</v>
          </cell>
          <cell r="AS41">
            <v>2</v>
          </cell>
          <cell r="AT41">
            <v>1</v>
          </cell>
          <cell r="AW41">
            <v>1</v>
          </cell>
          <cell r="BE41">
            <v>1</v>
          </cell>
          <cell r="BI41">
            <v>1</v>
          </cell>
          <cell r="BR41">
            <v>26</v>
          </cell>
          <cell r="BU41">
            <v>1</v>
          </cell>
          <cell r="BW41">
            <v>1</v>
          </cell>
          <cell r="BX41">
            <v>10</v>
          </cell>
        </row>
        <row r="42">
          <cell r="A42" t="str">
            <v>DC74</v>
          </cell>
          <cell r="D42" t="str">
            <v>LIC AMB UNI FUENT JURIS ESTAT</v>
          </cell>
          <cell r="AU42">
            <v>1</v>
          </cell>
          <cell r="AX42">
            <v>1</v>
          </cell>
          <cell r="BH42">
            <v>1</v>
          </cell>
          <cell r="BT42">
            <v>1</v>
          </cell>
        </row>
        <row r="43">
          <cell r="A43" t="str">
            <v>DC75</v>
          </cell>
          <cell r="D43" t="str">
            <v>OTORGAM LICENCIA AMBIENT UNICA</v>
          </cell>
          <cell r="AW43">
            <v>1</v>
          </cell>
          <cell r="AX43">
            <v>1</v>
          </cell>
          <cell r="AZ43">
            <v>1</v>
          </cell>
          <cell r="BD43">
            <v>2</v>
          </cell>
          <cell r="BF43">
            <v>3</v>
          </cell>
          <cell r="BI43">
            <v>4</v>
          </cell>
          <cell r="BJ43">
            <v>4</v>
          </cell>
          <cell r="BK43">
            <v>2</v>
          </cell>
          <cell r="BL43">
            <v>1</v>
          </cell>
          <cell r="BM43">
            <v>2</v>
          </cell>
          <cell r="BN43">
            <v>2</v>
          </cell>
          <cell r="BO43">
            <v>1</v>
          </cell>
          <cell r="BP43">
            <v>1</v>
          </cell>
          <cell r="BQ43">
            <v>1</v>
          </cell>
          <cell r="BS43">
            <v>3</v>
          </cell>
          <cell r="BU43">
            <v>1</v>
          </cell>
          <cell r="BV43">
            <v>1</v>
          </cell>
          <cell r="BW43">
            <v>3</v>
          </cell>
          <cell r="BX43">
            <v>1</v>
          </cell>
        </row>
        <row r="44">
          <cell r="A44" t="str">
            <v>D414</v>
          </cell>
          <cell r="B44" t="str">
            <v>4143010110</v>
          </cell>
          <cell r="C44" t="str">
            <v>POR REG DE GENER DE RESID MANEJO ESP PERS FIS MOR</v>
          </cell>
          <cell r="D44" t="str">
            <v>REGIS MANEJ REISDU P FIS O MOR</v>
          </cell>
          <cell r="E44">
            <v>12</v>
          </cell>
          <cell r="F44">
            <v>7</v>
          </cell>
          <cell r="G44">
            <v>4</v>
          </cell>
          <cell r="H44">
            <v>3</v>
          </cell>
          <cell r="I44">
            <v>11</v>
          </cell>
          <cell r="J44">
            <v>7</v>
          </cell>
          <cell r="K44">
            <v>2</v>
          </cell>
          <cell r="L44">
            <v>8</v>
          </cell>
          <cell r="M44">
            <v>5</v>
          </cell>
          <cell r="N44">
            <v>6</v>
          </cell>
          <cell r="O44">
            <v>6</v>
          </cell>
          <cell r="P44">
            <v>2</v>
          </cell>
          <cell r="Q44">
            <v>3</v>
          </cell>
          <cell r="R44">
            <v>1</v>
          </cell>
          <cell r="S44">
            <v>4</v>
          </cell>
          <cell r="T44">
            <v>7</v>
          </cell>
          <cell r="U44">
            <v>1</v>
          </cell>
          <cell r="V44">
            <v>6</v>
          </cell>
          <cell r="W44">
            <v>1</v>
          </cell>
          <cell r="X44">
            <v>9</v>
          </cell>
          <cell r="Y44">
            <v>4</v>
          </cell>
          <cell r="Z44">
            <v>2</v>
          </cell>
          <cell r="AC44">
            <v>5</v>
          </cell>
          <cell r="AD44">
            <v>2</v>
          </cell>
          <cell r="AE44">
            <v>1</v>
          </cell>
          <cell r="AF44">
            <v>10</v>
          </cell>
          <cell r="AG44">
            <v>3</v>
          </cell>
          <cell r="AH44">
            <v>7</v>
          </cell>
          <cell r="AI44">
            <v>2</v>
          </cell>
          <cell r="AJ44">
            <v>1</v>
          </cell>
          <cell r="AK44">
            <v>4</v>
          </cell>
          <cell r="AL44">
            <v>3</v>
          </cell>
          <cell r="AM44">
            <v>3</v>
          </cell>
          <cell r="AN44">
            <v>2</v>
          </cell>
          <cell r="AO44">
            <v>2</v>
          </cell>
          <cell r="AP44">
            <v>2</v>
          </cell>
          <cell r="AQ44">
            <v>1</v>
          </cell>
          <cell r="AR44">
            <v>5</v>
          </cell>
          <cell r="AS44">
            <v>2</v>
          </cell>
          <cell r="AT44">
            <v>30</v>
          </cell>
          <cell r="AU44">
            <v>2</v>
          </cell>
          <cell r="AV44">
            <v>10</v>
          </cell>
          <cell r="AW44">
            <v>4</v>
          </cell>
          <cell r="AX44">
            <v>3</v>
          </cell>
          <cell r="AY44">
            <v>7</v>
          </cell>
          <cell r="AZ44">
            <v>3</v>
          </cell>
          <cell r="BA44">
            <v>7</v>
          </cell>
          <cell r="BB44">
            <v>5</v>
          </cell>
          <cell r="BC44">
            <v>3</v>
          </cell>
          <cell r="BD44">
            <v>3</v>
          </cell>
          <cell r="BE44">
            <v>6</v>
          </cell>
          <cell r="BF44">
            <v>8</v>
          </cell>
          <cell r="BG44">
            <v>6</v>
          </cell>
          <cell r="BH44">
            <v>7</v>
          </cell>
          <cell r="BI44">
            <v>3</v>
          </cell>
          <cell r="BJ44">
            <v>5</v>
          </cell>
          <cell r="BK44">
            <v>3</v>
          </cell>
          <cell r="BL44">
            <v>6</v>
          </cell>
          <cell r="BM44">
            <v>4</v>
          </cell>
          <cell r="BN44">
            <v>2</v>
          </cell>
          <cell r="BO44">
            <v>3</v>
          </cell>
          <cell r="BP44">
            <v>4</v>
          </cell>
          <cell r="BQ44">
            <v>9</v>
          </cell>
          <cell r="BR44">
            <v>8</v>
          </cell>
          <cell r="BS44">
            <v>7</v>
          </cell>
          <cell r="BT44">
            <v>4</v>
          </cell>
          <cell r="BV44">
            <v>3</v>
          </cell>
          <cell r="BW44">
            <v>9</v>
          </cell>
          <cell r="BX44">
            <v>5</v>
          </cell>
        </row>
        <row r="45">
          <cell r="A45" t="str">
            <v>D415</v>
          </cell>
          <cell r="B45" t="str">
            <v>4143010111</v>
          </cell>
          <cell r="C45" t="str">
            <v>POR EL REGISTRO COMO GESTOR DE RESID DE MANEJO ESP</v>
          </cell>
          <cell r="D45" t="str">
            <v>REGIS MANEJ REISDU COMO GESTOR</v>
          </cell>
          <cell r="E45">
            <v>2</v>
          </cell>
          <cell r="F45">
            <v>3</v>
          </cell>
          <cell r="H45">
            <v>2</v>
          </cell>
          <cell r="I45">
            <v>4</v>
          </cell>
          <cell r="J45">
            <v>1</v>
          </cell>
          <cell r="K45">
            <v>2</v>
          </cell>
          <cell r="L45">
            <v>2</v>
          </cell>
          <cell r="M45">
            <v>3</v>
          </cell>
          <cell r="N45">
            <v>2</v>
          </cell>
          <cell r="O45">
            <v>4</v>
          </cell>
          <cell r="P45">
            <v>2</v>
          </cell>
          <cell r="Q45">
            <v>3</v>
          </cell>
          <cell r="R45">
            <v>1</v>
          </cell>
          <cell r="S45">
            <v>2</v>
          </cell>
          <cell r="T45">
            <v>2</v>
          </cell>
          <cell r="U45">
            <v>1</v>
          </cell>
          <cell r="W45">
            <v>2</v>
          </cell>
          <cell r="X45">
            <v>3</v>
          </cell>
          <cell r="Y45">
            <v>1</v>
          </cell>
          <cell r="Z45">
            <v>5</v>
          </cell>
          <cell r="AB45">
            <v>2</v>
          </cell>
          <cell r="AD45">
            <v>4</v>
          </cell>
          <cell r="AE45">
            <v>4</v>
          </cell>
          <cell r="AF45">
            <v>6</v>
          </cell>
          <cell r="AG45">
            <v>2</v>
          </cell>
          <cell r="AH45">
            <v>1</v>
          </cell>
          <cell r="AI45">
            <v>2</v>
          </cell>
          <cell r="AJ45">
            <v>4</v>
          </cell>
          <cell r="AK45">
            <v>1</v>
          </cell>
          <cell r="AL45">
            <v>3</v>
          </cell>
          <cell r="AM45">
            <v>3</v>
          </cell>
          <cell r="AN45">
            <v>5</v>
          </cell>
          <cell r="AO45">
            <v>1</v>
          </cell>
          <cell r="AP45">
            <v>6</v>
          </cell>
          <cell r="AQ45">
            <v>2</v>
          </cell>
          <cell r="AS45">
            <v>2</v>
          </cell>
          <cell r="AT45">
            <v>4</v>
          </cell>
          <cell r="AU45">
            <v>2</v>
          </cell>
          <cell r="AV45">
            <v>2</v>
          </cell>
          <cell r="AW45">
            <v>5</v>
          </cell>
          <cell r="AX45">
            <v>1</v>
          </cell>
          <cell r="AY45">
            <v>4</v>
          </cell>
          <cell r="AZ45">
            <v>4</v>
          </cell>
          <cell r="BA45">
            <v>3</v>
          </cell>
          <cell r="BB45">
            <v>5</v>
          </cell>
          <cell r="BC45">
            <v>2</v>
          </cell>
          <cell r="BD45">
            <v>3</v>
          </cell>
          <cell r="BE45">
            <v>2</v>
          </cell>
          <cell r="BG45">
            <v>7</v>
          </cell>
          <cell r="BH45">
            <v>4</v>
          </cell>
          <cell r="BI45">
            <v>2</v>
          </cell>
          <cell r="BJ45">
            <v>1</v>
          </cell>
          <cell r="BK45">
            <v>3</v>
          </cell>
          <cell r="BL45">
            <v>3</v>
          </cell>
          <cell r="BM45">
            <v>3</v>
          </cell>
          <cell r="BN45">
            <v>5</v>
          </cell>
          <cell r="BO45">
            <v>3</v>
          </cell>
          <cell r="BP45">
            <v>3</v>
          </cell>
          <cell r="BQ45">
            <v>5</v>
          </cell>
          <cell r="BR45">
            <v>3</v>
          </cell>
          <cell r="BS45">
            <v>3</v>
          </cell>
          <cell r="BT45">
            <v>1</v>
          </cell>
          <cell r="BU45">
            <v>5</v>
          </cell>
          <cell r="BV45">
            <v>7</v>
          </cell>
          <cell r="BW45">
            <v>5</v>
          </cell>
          <cell r="BX45">
            <v>3</v>
          </cell>
        </row>
        <row r="46">
          <cell r="A46" t="str">
            <v>D416</v>
          </cell>
          <cell r="B46" t="str">
            <v>4143010112</v>
          </cell>
          <cell r="C46" t="str">
            <v>POR LA AUTORIZACION DE PLANES DE MANEJ RESID ESP</v>
          </cell>
          <cell r="D46" t="str">
            <v>AUTOR MANEJO ESPECIAL RESUDUOS</v>
          </cell>
          <cell r="E46">
            <v>15</v>
          </cell>
          <cell r="F46">
            <v>4</v>
          </cell>
          <cell r="G46">
            <v>5</v>
          </cell>
          <cell r="H46">
            <v>2</v>
          </cell>
          <cell r="I46">
            <v>4</v>
          </cell>
          <cell r="K46">
            <v>1</v>
          </cell>
          <cell r="L46">
            <v>10</v>
          </cell>
          <cell r="M46">
            <v>4</v>
          </cell>
          <cell r="N46">
            <v>10</v>
          </cell>
          <cell r="O46">
            <v>11</v>
          </cell>
          <cell r="P46">
            <v>5</v>
          </cell>
          <cell r="Q46">
            <v>4</v>
          </cell>
          <cell r="R46">
            <v>3</v>
          </cell>
          <cell r="S46">
            <v>5</v>
          </cell>
          <cell r="T46">
            <v>9</v>
          </cell>
          <cell r="V46">
            <v>5</v>
          </cell>
          <cell r="W46">
            <v>3</v>
          </cell>
          <cell r="X46">
            <v>4</v>
          </cell>
          <cell r="Y46">
            <v>6</v>
          </cell>
          <cell r="Z46">
            <v>2</v>
          </cell>
          <cell r="AB46">
            <v>1</v>
          </cell>
          <cell r="AC46">
            <v>6</v>
          </cell>
          <cell r="AD46">
            <v>5</v>
          </cell>
          <cell r="AE46">
            <v>1</v>
          </cell>
          <cell r="AF46">
            <v>10</v>
          </cell>
          <cell r="AG46">
            <v>3</v>
          </cell>
          <cell r="AH46">
            <v>2</v>
          </cell>
          <cell r="AI46">
            <v>2</v>
          </cell>
          <cell r="AK46">
            <v>8</v>
          </cell>
          <cell r="AL46">
            <v>5</v>
          </cell>
          <cell r="AM46">
            <v>8</v>
          </cell>
          <cell r="AN46">
            <v>6</v>
          </cell>
          <cell r="AO46">
            <v>4</v>
          </cell>
          <cell r="AP46">
            <v>20</v>
          </cell>
          <cell r="AQ46">
            <v>3</v>
          </cell>
          <cell r="AR46">
            <v>3</v>
          </cell>
          <cell r="AT46">
            <v>10</v>
          </cell>
          <cell r="AU46">
            <v>5</v>
          </cell>
          <cell r="AV46">
            <v>9</v>
          </cell>
          <cell r="AW46">
            <v>12</v>
          </cell>
          <cell r="AX46">
            <v>4</v>
          </cell>
          <cell r="AY46">
            <v>10</v>
          </cell>
          <cell r="AZ46">
            <v>5</v>
          </cell>
          <cell r="BA46">
            <v>8</v>
          </cell>
          <cell r="BB46">
            <v>4</v>
          </cell>
          <cell r="BC46">
            <v>4</v>
          </cell>
          <cell r="BD46">
            <v>5</v>
          </cell>
          <cell r="BE46">
            <v>9</v>
          </cell>
          <cell r="BF46">
            <v>7</v>
          </cell>
          <cell r="BG46">
            <v>8</v>
          </cell>
          <cell r="BH46">
            <v>21</v>
          </cell>
          <cell r="BI46">
            <v>7</v>
          </cell>
          <cell r="BJ46">
            <v>5</v>
          </cell>
          <cell r="BK46">
            <v>4</v>
          </cell>
          <cell r="BL46">
            <v>5</v>
          </cell>
          <cell r="BM46">
            <v>4</v>
          </cell>
          <cell r="BN46">
            <v>9</v>
          </cell>
          <cell r="BO46">
            <v>2</v>
          </cell>
          <cell r="BP46">
            <v>8</v>
          </cell>
          <cell r="BQ46">
            <v>6</v>
          </cell>
          <cell r="BR46">
            <v>1</v>
          </cell>
          <cell r="BS46">
            <v>9</v>
          </cell>
          <cell r="BT46">
            <v>11</v>
          </cell>
          <cell r="BU46">
            <v>4</v>
          </cell>
          <cell r="BV46">
            <v>11</v>
          </cell>
          <cell r="BW46">
            <v>13</v>
          </cell>
          <cell r="BX46">
            <v>6</v>
          </cell>
        </row>
        <row r="47">
          <cell r="A47" t="str">
            <v>D755</v>
          </cell>
          <cell r="B47" t="str">
            <v>4143010113</v>
          </cell>
          <cell r="C47" t="str">
            <v>POR DICT EXPED DE LIC AMBIEN FUENTE JURISD ESTAT</v>
          </cell>
          <cell r="D47" t="str">
            <v>DICT.EXPED.LIC.AMB.JURISD ESTA</v>
          </cell>
          <cell r="F47">
            <v>5</v>
          </cell>
          <cell r="Q47">
            <v>2</v>
          </cell>
          <cell r="Y47">
            <v>1</v>
          </cell>
          <cell r="Z47">
            <v>1</v>
          </cell>
        </row>
        <row r="48">
          <cell r="A48" t="str">
            <v>D402</v>
          </cell>
          <cell r="B48" t="str">
            <v>4143010114</v>
          </cell>
          <cell r="C48" t="str">
            <v>POR DICT DE EXPED DE ACTUALIZ DE LIC AMBIENT UNICA</v>
          </cell>
          <cell r="D48" t="str">
            <v>DICTAM LICEN CÉDUL AMBIEN ÚNIC</v>
          </cell>
          <cell r="E48">
            <v>4</v>
          </cell>
          <cell r="F48">
            <v>3</v>
          </cell>
          <cell r="H48">
            <v>6</v>
          </cell>
          <cell r="I48">
            <v>2</v>
          </cell>
          <cell r="J48">
            <v>1</v>
          </cell>
          <cell r="L48">
            <v>62</v>
          </cell>
          <cell r="M48">
            <v>27</v>
          </cell>
          <cell r="N48">
            <v>112</v>
          </cell>
          <cell r="O48">
            <v>8</v>
          </cell>
          <cell r="P48">
            <v>2</v>
          </cell>
          <cell r="R48">
            <v>3</v>
          </cell>
          <cell r="S48">
            <v>1</v>
          </cell>
          <cell r="T48">
            <v>1</v>
          </cell>
          <cell r="U48">
            <v>2</v>
          </cell>
          <cell r="V48">
            <v>1</v>
          </cell>
          <cell r="W48">
            <v>3</v>
          </cell>
          <cell r="X48">
            <v>6</v>
          </cell>
          <cell r="Y48">
            <v>33</v>
          </cell>
          <cell r="Z48">
            <v>16</v>
          </cell>
          <cell r="AA48">
            <v>10</v>
          </cell>
          <cell r="AB48">
            <v>28</v>
          </cell>
          <cell r="AC48">
            <v>37</v>
          </cell>
          <cell r="AD48">
            <v>65</v>
          </cell>
          <cell r="AE48">
            <v>5</v>
          </cell>
          <cell r="AF48">
            <v>4</v>
          </cell>
          <cell r="AG48">
            <v>2</v>
          </cell>
          <cell r="AH48">
            <v>5</v>
          </cell>
          <cell r="AJ48">
            <v>4</v>
          </cell>
          <cell r="AK48">
            <v>90</v>
          </cell>
          <cell r="AL48">
            <v>116</v>
          </cell>
          <cell r="AM48">
            <v>11</v>
          </cell>
          <cell r="AN48">
            <v>6</v>
          </cell>
          <cell r="AO48">
            <v>3</v>
          </cell>
          <cell r="AP48">
            <v>2</v>
          </cell>
          <cell r="AQ48">
            <v>3</v>
          </cell>
          <cell r="AS48">
            <v>1</v>
          </cell>
          <cell r="AT48">
            <v>1</v>
          </cell>
          <cell r="AU48">
            <v>1</v>
          </cell>
          <cell r="AV48">
            <v>84</v>
          </cell>
          <cell r="AW48">
            <v>35</v>
          </cell>
          <cell r="AX48">
            <v>102</v>
          </cell>
          <cell r="AY48">
            <v>8</v>
          </cell>
          <cell r="AZ48">
            <v>1</v>
          </cell>
          <cell r="BA48">
            <v>1</v>
          </cell>
          <cell r="BC48">
            <v>1</v>
          </cell>
          <cell r="BD48">
            <v>1</v>
          </cell>
          <cell r="BE48">
            <v>2</v>
          </cell>
          <cell r="BG48">
            <v>5</v>
          </cell>
          <cell r="BH48">
            <v>22</v>
          </cell>
          <cell r="BI48">
            <v>47</v>
          </cell>
          <cell r="BJ48">
            <v>165</v>
          </cell>
          <cell r="BK48">
            <v>4</v>
          </cell>
          <cell r="BL48">
            <v>2</v>
          </cell>
          <cell r="BM48">
            <v>3</v>
          </cell>
          <cell r="BO48">
            <v>1</v>
          </cell>
          <cell r="BQ48">
            <v>1</v>
          </cell>
          <cell r="BS48">
            <v>4</v>
          </cell>
          <cell r="BT48">
            <v>72</v>
          </cell>
          <cell r="BU48">
            <v>46</v>
          </cell>
          <cell r="BV48">
            <v>108</v>
          </cell>
          <cell r="BW48">
            <v>11</v>
          </cell>
          <cell r="BX48">
            <v>2</v>
          </cell>
        </row>
        <row r="49">
          <cell r="A49" t="str">
            <v>D417</v>
          </cell>
          <cell r="D49" t="str">
            <v>DICTAM LICENC AMBIEN ÚNICAS</v>
          </cell>
          <cell r="E49">
            <v>1</v>
          </cell>
          <cell r="H49">
            <v>1</v>
          </cell>
          <cell r="L49">
            <v>3</v>
          </cell>
          <cell r="M49">
            <v>1</v>
          </cell>
          <cell r="N49">
            <v>2</v>
          </cell>
          <cell r="O49">
            <v>1</v>
          </cell>
          <cell r="Q49">
            <v>3</v>
          </cell>
          <cell r="R49">
            <v>2</v>
          </cell>
          <cell r="T49">
            <v>4</v>
          </cell>
          <cell r="U49">
            <v>2</v>
          </cell>
          <cell r="V49">
            <v>4</v>
          </cell>
          <cell r="W49">
            <v>4</v>
          </cell>
          <cell r="X49">
            <v>3</v>
          </cell>
          <cell r="Y49">
            <v>4</v>
          </cell>
          <cell r="Z49">
            <v>3</v>
          </cell>
          <cell r="AB49">
            <v>1</v>
          </cell>
          <cell r="AD49">
            <v>1</v>
          </cell>
          <cell r="AE49">
            <v>5</v>
          </cell>
          <cell r="AF49">
            <v>2</v>
          </cell>
          <cell r="AG49">
            <v>1</v>
          </cell>
          <cell r="AH49">
            <v>2</v>
          </cell>
          <cell r="AJ49">
            <v>1</v>
          </cell>
          <cell r="AK49">
            <v>1</v>
          </cell>
          <cell r="AL49">
            <v>3</v>
          </cell>
          <cell r="AM49">
            <v>1</v>
          </cell>
          <cell r="AN49">
            <v>2</v>
          </cell>
          <cell r="AO49">
            <v>3</v>
          </cell>
          <cell r="AP49">
            <v>1</v>
          </cell>
          <cell r="AQ49">
            <v>4</v>
          </cell>
          <cell r="AS49">
            <v>1</v>
          </cell>
          <cell r="AV49">
            <v>3</v>
          </cell>
          <cell r="AW49">
            <v>2</v>
          </cell>
          <cell r="AX49">
            <v>1</v>
          </cell>
          <cell r="AY49">
            <v>1</v>
          </cell>
          <cell r="AZ49">
            <v>2</v>
          </cell>
          <cell r="BA49">
            <v>5</v>
          </cell>
          <cell r="BB49">
            <v>2</v>
          </cell>
          <cell r="BC49">
            <v>2</v>
          </cell>
          <cell r="BD49">
            <v>2</v>
          </cell>
          <cell r="BE49">
            <v>1</v>
          </cell>
          <cell r="BF49">
            <v>1</v>
          </cell>
          <cell r="BM49">
            <v>1</v>
          </cell>
          <cell r="BN49">
            <v>1</v>
          </cell>
          <cell r="BO49">
            <v>1</v>
          </cell>
        </row>
        <row r="50">
          <cell r="A50" t="str">
            <v>D985</v>
          </cell>
          <cell r="D50" t="str">
            <v>REF.LIC.AMB.FTE.FIJ.AUM.PROD</v>
          </cell>
          <cell r="L50">
            <v>1</v>
          </cell>
          <cell r="Q50">
            <v>2</v>
          </cell>
          <cell r="V50">
            <v>2</v>
          </cell>
          <cell r="W50">
            <v>1</v>
          </cell>
          <cell r="Y50">
            <v>2</v>
          </cell>
          <cell r="AC50">
            <v>1</v>
          </cell>
          <cell r="AD50">
            <v>1</v>
          </cell>
          <cell r="AF50">
            <v>2</v>
          </cell>
          <cell r="AG50">
            <v>1</v>
          </cell>
          <cell r="AK50">
            <v>47</v>
          </cell>
          <cell r="AL50">
            <v>4</v>
          </cell>
          <cell r="AM50">
            <v>1</v>
          </cell>
          <cell r="AP50">
            <v>1</v>
          </cell>
          <cell r="AS50">
            <v>2</v>
          </cell>
          <cell r="AT50">
            <v>1</v>
          </cell>
          <cell r="AW50">
            <v>1</v>
          </cell>
          <cell r="AZ50">
            <v>1</v>
          </cell>
          <cell r="BD50">
            <v>1</v>
          </cell>
          <cell r="BJ50">
            <v>2</v>
          </cell>
          <cell r="BL50">
            <v>1</v>
          </cell>
          <cell r="BM50">
            <v>1</v>
          </cell>
          <cell r="BN50">
            <v>1</v>
          </cell>
          <cell r="BQ50">
            <v>2</v>
          </cell>
          <cell r="BR50">
            <v>1</v>
          </cell>
          <cell r="BV50">
            <v>3</v>
          </cell>
          <cell r="BW50">
            <v>1</v>
          </cell>
        </row>
        <row r="51">
          <cell r="A51" t="str">
            <v>D418</v>
          </cell>
          <cell r="B51" t="str">
            <v>4143010115</v>
          </cell>
          <cell r="C51" t="str">
            <v>POR LA VALIDACION DE DICTAMENES DE DAÑO AMBIENTAL</v>
          </cell>
          <cell r="D51" t="str">
            <v>OPI.TÉC.IMPAC.RIESGO AMB.11A20</v>
          </cell>
          <cell r="N51">
            <v>2</v>
          </cell>
          <cell r="O51">
            <v>6</v>
          </cell>
          <cell r="V51">
            <v>3</v>
          </cell>
          <cell r="Y51">
            <v>1</v>
          </cell>
          <cell r="AF51">
            <v>1</v>
          </cell>
          <cell r="AI51">
            <v>2</v>
          </cell>
          <cell r="AJ51">
            <v>1</v>
          </cell>
          <cell r="AK51">
            <v>1</v>
          </cell>
          <cell r="AP51">
            <v>2</v>
          </cell>
          <cell r="AQ51">
            <v>2</v>
          </cell>
          <cell r="AU51">
            <v>1</v>
          </cell>
          <cell r="AZ51">
            <v>2</v>
          </cell>
          <cell r="BB51">
            <v>1</v>
          </cell>
          <cell r="BD51">
            <v>1</v>
          </cell>
          <cell r="BF51">
            <v>1</v>
          </cell>
          <cell r="BG51">
            <v>3</v>
          </cell>
          <cell r="BI51">
            <v>4</v>
          </cell>
          <cell r="BJ51">
            <v>3</v>
          </cell>
          <cell r="BN51">
            <v>1</v>
          </cell>
          <cell r="BO51">
            <v>1</v>
          </cell>
          <cell r="BQ51">
            <v>1</v>
          </cell>
          <cell r="BR51">
            <v>1</v>
          </cell>
          <cell r="BS51">
            <v>3</v>
          </cell>
          <cell r="BV51">
            <v>1</v>
          </cell>
          <cell r="BX51">
            <v>3</v>
          </cell>
        </row>
        <row r="52">
          <cell r="A52" t="str">
            <v>D603</v>
          </cell>
          <cell r="D52" t="str">
            <v>OPIN.TÉC.IMPACTO Y RIESGO AMBI</v>
          </cell>
          <cell r="E52">
            <v>15</v>
          </cell>
          <cell r="F52">
            <v>12</v>
          </cell>
          <cell r="G52">
            <v>4</v>
          </cell>
          <cell r="H52">
            <v>12</v>
          </cell>
          <cell r="I52">
            <v>12</v>
          </cell>
          <cell r="J52">
            <v>24</v>
          </cell>
          <cell r="K52">
            <v>7</v>
          </cell>
          <cell r="L52">
            <v>3</v>
          </cell>
          <cell r="M52">
            <v>30</v>
          </cell>
          <cell r="N52">
            <v>99</v>
          </cell>
          <cell r="O52">
            <v>55</v>
          </cell>
          <cell r="P52">
            <v>24</v>
          </cell>
          <cell r="Q52">
            <v>14</v>
          </cell>
          <cell r="R52">
            <v>11</v>
          </cell>
          <cell r="S52">
            <v>8</v>
          </cell>
          <cell r="T52">
            <v>11</v>
          </cell>
          <cell r="U52">
            <v>12</v>
          </cell>
          <cell r="V52">
            <v>20</v>
          </cell>
          <cell r="W52">
            <v>12</v>
          </cell>
          <cell r="X52">
            <v>20</v>
          </cell>
          <cell r="Y52">
            <v>14</v>
          </cell>
          <cell r="Z52">
            <v>10</v>
          </cell>
          <cell r="AA52">
            <v>10</v>
          </cell>
          <cell r="AB52">
            <v>80</v>
          </cell>
          <cell r="AC52">
            <v>16</v>
          </cell>
          <cell r="AD52">
            <v>10</v>
          </cell>
          <cell r="AE52">
            <v>15</v>
          </cell>
          <cell r="AF52">
            <v>13</v>
          </cell>
          <cell r="AG52">
            <v>31</v>
          </cell>
          <cell r="AH52">
            <v>37</v>
          </cell>
          <cell r="AI52">
            <v>13</v>
          </cell>
          <cell r="AJ52">
            <v>34</v>
          </cell>
          <cell r="AK52">
            <v>9</v>
          </cell>
          <cell r="AL52">
            <v>12</v>
          </cell>
          <cell r="AM52">
            <v>98</v>
          </cell>
          <cell r="AN52">
            <v>28</v>
          </cell>
          <cell r="AO52">
            <v>35</v>
          </cell>
          <cell r="AP52">
            <v>18</v>
          </cell>
          <cell r="AQ52">
            <v>14</v>
          </cell>
          <cell r="AR52">
            <v>8</v>
          </cell>
          <cell r="AS52">
            <v>26</v>
          </cell>
          <cell r="AT52">
            <v>11</v>
          </cell>
          <cell r="AU52">
            <v>52</v>
          </cell>
          <cell r="AV52">
            <v>53</v>
          </cell>
          <cell r="AW52">
            <v>47</v>
          </cell>
          <cell r="AX52">
            <v>42</v>
          </cell>
          <cell r="AY52">
            <v>50</v>
          </cell>
          <cell r="AZ52">
            <v>40</v>
          </cell>
          <cell r="BA52">
            <v>18</v>
          </cell>
          <cell r="BB52">
            <v>16</v>
          </cell>
          <cell r="BC52">
            <v>12</v>
          </cell>
          <cell r="BD52">
            <v>22</v>
          </cell>
          <cell r="BE52">
            <v>19</v>
          </cell>
          <cell r="BF52">
            <v>25</v>
          </cell>
          <cell r="BG52">
            <v>74</v>
          </cell>
          <cell r="BH52">
            <v>59</v>
          </cell>
          <cell r="BI52">
            <v>103</v>
          </cell>
          <cell r="BJ52">
            <v>42</v>
          </cell>
          <cell r="BK52">
            <v>35</v>
          </cell>
          <cell r="BL52">
            <v>38</v>
          </cell>
          <cell r="BM52">
            <v>19</v>
          </cell>
          <cell r="BN52">
            <v>34</v>
          </cell>
          <cell r="BO52">
            <v>38</v>
          </cell>
          <cell r="BP52">
            <v>30</v>
          </cell>
          <cell r="BQ52">
            <v>8</v>
          </cell>
          <cell r="BR52">
            <v>27</v>
          </cell>
          <cell r="BS52">
            <v>102</v>
          </cell>
          <cell r="BT52">
            <v>60</v>
          </cell>
          <cell r="BU52">
            <v>51</v>
          </cell>
          <cell r="BV52">
            <v>34</v>
          </cell>
          <cell r="BW52">
            <v>39</v>
          </cell>
          <cell r="BX52">
            <v>28</v>
          </cell>
        </row>
        <row r="53">
          <cell r="A53" t="str">
            <v>D984</v>
          </cell>
          <cell r="D53" t="str">
            <v>VALID DICTAMEN DAÑO AMBIENTAL</v>
          </cell>
          <cell r="G53">
            <v>1</v>
          </cell>
          <cell r="I53">
            <v>4</v>
          </cell>
          <cell r="J53">
            <v>2</v>
          </cell>
          <cell r="K53">
            <v>1</v>
          </cell>
          <cell r="L53">
            <v>3</v>
          </cell>
          <cell r="M53">
            <v>4</v>
          </cell>
          <cell r="N53">
            <v>5</v>
          </cell>
          <cell r="O53">
            <v>5</v>
          </cell>
          <cell r="P53">
            <v>2</v>
          </cell>
          <cell r="Q53">
            <v>4</v>
          </cell>
          <cell r="R53">
            <v>1</v>
          </cell>
          <cell r="S53">
            <v>3</v>
          </cell>
          <cell r="T53">
            <v>4</v>
          </cell>
          <cell r="U53">
            <v>2</v>
          </cell>
          <cell r="V53">
            <v>2</v>
          </cell>
          <cell r="W53">
            <v>3</v>
          </cell>
          <cell r="X53">
            <v>5</v>
          </cell>
          <cell r="Y53">
            <v>6</v>
          </cell>
          <cell r="AA53">
            <v>1</v>
          </cell>
          <cell r="AB53">
            <v>3</v>
          </cell>
          <cell r="AC53">
            <v>1</v>
          </cell>
          <cell r="AE53">
            <v>4</v>
          </cell>
          <cell r="AF53">
            <v>1</v>
          </cell>
          <cell r="AG53">
            <v>3</v>
          </cell>
          <cell r="AH53">
            <v>3</v>
          </cell>
          <cell r="AJ53">
            <v>1</v>
          </cell>
          <cell r="AL53">
            <v>1</v>
          </cell>
          <cell r="AN53">
            <v>3</v>
          </cell>
          <cell r="AP53">
            <v>2</v>
          </cell>
          <cell r="AQ53">
            <v>5</v>
          </cell>
          <cell r="AR53">
            <v>4</v>
          </cell>
          <cell r="AT53">
            <v>1</v>
          </cell>
          <cell r="AU53">
            <v>1</v>
          </cell>
          <cell r="AV53">
            <v>1</v>
          </cell>
          <cell r="AX53">
            <v>1</v>
          </cell>
          <cell r="AY53">
            <v>7</v>
          </cell>
          <cell r="AZ53">
            <v>6</v>
          </cell>
          <cell r="BA53">
            <v>3</v>
          </cell>
          <cell r="BB53">
            <v>7</v>
          </cell>
          <cell r="BC53">
            <v>4</v>
          </cell>
          <cell r="BD53">
            <v>4</v>
          </cell>
          <cell r="BE53">
            <v>2</v>
          </cell>
          <cell r="BF53">
            <v>7</v>
          </cell>
          <cell r="BG53">
            <v>5</v>
          </cell>
          <cell r="BH53">
            <v>10</v>
          </cell>
          <cell r="BI53">
            <v>3</v>
          </cell>
          <cell r="BJ53">
            <v>2</v>
          </cell>
          <cell r="BK53">
            <v>5</v>
          </cell>
          <cell r="BL53">
            <v>4</v>
          </cell>
          <cell r="BM53">
            <v>3</v>
          </cell>
          <cell r="BN53">
            <v>7</v>
          </cell>
          <cell r="BO53">
            <v>6</v>
          </cell>
          <cell r="BP53">
            <v>6</v>
          </cell>
          <cell r="BQ53">
            <v>8</v>
          </cell>
          <cell r="BR53">
            <v>5</v>
          </cell>
          <cell r="BS53">
            <v>2</v>
          </cell>
          <cell r="BT53">
            <v>4</v>
          </cell>
          <cell r="BU53">
            <v>2</v>
          </cell>
          <cell r="BV53">
            <v>5</v>
          </cell>
          <cell r="BW53">
            <v>1</v>
          </cell>
          <cell r="BX53">
            <v>3</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endario ingresos"/>
      <sheetName val="2024vs2023"/>
      <sheetName val="F5"/>
      <sheetName val="Resumen"/>
      <sheetName val="Fichas"/>
      <sheetName val="ISN"/>
      <sheetName val="CPE"/>
      <sheetName val="SFF"/>
    </sheetNames>
    <sheetDataSet>
      <sheetData sheetId="0"/>
      <sheetData sheetId="1"/>
      <sheetData sheetId="2"/>
      <sheetData sheetId="3"/>
      <sheetData sheetId="4"/>
      <sheetData sheetId="5"/>
      <sheetData sheetId="6"/>
      <sheetData sheetId="7">
        <row r="4">
          <cell r="E4">
            <v>1572236384</v>
          </cell>
          <cell r="F4">
            <v>2611864014.5</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4C75A-5E58-4E34-8A88-0AE86261135A}">
  <sheetPr>
    <tabColor theme="9" tint="0.59999389629810485"/>
    <pageSetUpPr fitToPage="1"/>
  </sheetPr>
  <dimension ref="A1:L573"/>
  <sheetViews>
    <sheetView showGridLines="0" tabSelected="1" zoomScale="110" zoomScaleNormal="110" workbookViewId="0">
      <selection activeCell="C19" sqref="C19"/>
    </sheetView>
  </sheetViews>
  <sheetFormatPr baseColWidth="10" defaultColWidth="11.42578125" defaultRowHeight="12" x14ac:dyDescent="0.25"/>
  <cols>
    <col min="1" max="1" width="11.42578125" style="1" customWidth="1"/>
    <col min="2" max="2" width="62.42578125" style="48" customWidth="1"/>
    <col min="3" max="3" width="17" style="3" customWidth="1"/>
    <col min="4" max="4" width="16.7109375" style="3" customWidth="1"/>
    <col min="5" max="5" width="15.28515625" style="3" customWidth="1"/>
    <col min="6" max="6" width="17.85546875" style="3" customWidth="1"/>
    <col min="7" max="7" width="20.5703125" style="3" customWidth="1"/>
    <col min="8" max="8" width="13.28515625" style="3" customWidth="1"/>
    <col min="9" max="9" width="15.28515625" style="2" bestFit="1" customWidth="1"/>
    <col min="10" max="10" width="11.42578125" style="2"/>
    <col min="11" max="11" width="14" style="2" customWidth="1"/>
    <col min="12" max="145" width="11.42578125" style="2"/>
    <col min="146" max="146" width="11" style="2" customWidth="1"/>
    <col min="147" max="147" width="18.5703125" style="2" customWidth="1"/>
    <col min="148" max="148" width="4.42578125" style="2" customWidth="1"/>
    <col min="149" max="149" width="71.28515625" style="2" customWidth="1"/>
    <col min="150" max="150" width="19.140625" style="2" customWidth="1"/>
    <col min="151" max="151" width="20.140625" style="2" bestFit="1" customWidth="1"/>
    <col min="152" max="152" width="18.5703125" style="2" bestFit="1" customWidth="1"/>
    <col min="153" max="153" width="17" style="2" bestFit="1" customWidth="1"/>
    <col min="154" max="154" width="17.5703125" style="2" bestFit="1" customWidth="1"/>
    <col min="155" max="401" width="11.42578125" style="2"/>
    <col min="402" max="402" width="11" style="2" customWidth="1"/>
    <col min="403" max="403" width="18.5703125" style="2" customWidth="1"/>
    <col min="404" max="404" width="4.42578125" style="2" customWidth="1"/>
    <col min="405" max="405" width="71.28515625" style="2" customWidth="1"/>
    <col min="406" max="406" width="19.140625" style="2" customWidth="1"/>
    <col min="407" max="407" width="20.140625" style="2" bestFit="1" customWidth="1"/>
    <col min="408" max="408" width="18.5703125" style="2" bestFit="1" customWidth="1"/>
    <col min="409" max="409" width="17" style="2" bestFit="1" customWidth="1"/>
    <col min="410" max="410" width="17.5703125" style="2" bestFit="1" customWidth="1"/>
    <col min="411" max="657" width="11.42578125" style="2"/>
    <col min="658" max="658" width="11" style="2" customWidth="1"/>
    <col min="659" max="659" width="18.5703125" style="2" customWidth="1"/>
    <col min="660" max="660" width="4.42578125" style="2" customWidth="1"/>
    <col min="661" max="661" width="71.28515625" style="2" customWidth="1"/>
    <col min="662" max="662" width="19.140625" style="2" customWidth="1"/>
    <col min="663" max="663" width="20.140625" style="2" bestFit="1" customWidth="1"/>
    <col min="664" max="664" width="18.5703125" style="2" bestFit="1" customWidth="1"/>
    <col min="665" max="665" width="17" style="2" bestFit="1" customWidth="1"/>
    <col min="666" max="666" width="17.5703125" style="2" bestFit="1" customWidth="1"/>
    <col min="667" max="913" width="11.42578125" style="2"/>
    <col min="914" max="914" width="11" style="2" customWidth="1"/>
    <col min="915" max="915" width="18.5703125" style="2" customWidth="1"/>
    <col min="916" max="916" width="4.42578125" style="2" customWidth="1"/>
    <col min="917" max="917" width="71.28515625" style="2" customWidth="1"/>
    <col min="918" max="918" width="19.140625" style="2" customWidth="1"/>
    <col min="919" max="919" width="20.140625" style="2" bestFit="1" customWidth="1"/>
    <col min="920" max="920" width="18.5703125" style="2" bestFit="1" customWidth="1"/>
    <col min="921" max="921" width="17" style="2" bestFit="1" customWidth="1"/>
    <col min="922" max="922" width="17.5703125" style="2" bestFit="1" customWidth="1"/>
    <col min="923" max="1169" width="11.42578125" style="2"/>
    <col min="1170" max="1170" width="11" style="2" customWidth="1"/>
    <col min="1171" max="1171" width="18.5703125" style="2" customWidth="1"/>
    <col min="1172" max="1172" width="4.42578125" style="2" customWidth="1"/>
    <col min="1173" max="1173" width="71.28515625" style="2" customWidth="1"/>
    <col min="1174" max="1174" width="19.140625" style="2" customWidth="1"/>
    <col min="1175" max="1175" width="20.140625" style="2" bestFit="1" customWidth="1"/>
    <col min="1176" max="1176" width="18.5703125" style="2" bestFit="1" customWidth="1"/>
    <col min="1177" max="1177" width="17" style="2" bestFit="1" customWidth="1"/>
    <col min="1178" max="1178" width="17.5703125" style="2" bestFit="1" customWidth="1"/>
    <col min="1179" max="1425" width="11.42578125" style="2"/>
    <col min="1426" max="1426" width="11" style="2" customWidth="1"/>
    <col min="1427" max="1427" width="18.5703125" style="2" customWidth="1"/>
    <col min="1428" max="1428" width="4.42578125" style="2" customWidth="1"/>
    <col min="1429" max="1429" width="71.28515625" style="2" customWidth="1"/>
    <col min="1430" max="1430" width="19.140625" style="2" customWidth="1"/>
    <col min="1431" max="1431" width="20.140625" style="2" bestFit="1" customWidth="1"/>
    <col min="1432" max="1432" width="18.5703125" style="2" bestFit="1" customWidth="1"/>
    <col min="1433" max="1433" width="17" style="2" bestFit="1" customWidth="1"/>
    <col min="1434" max="1434" width="17.5703125" style="2" bestFit="1" customWidth="1"/>
    <col min="1435" max="1681" width="11.42578125" style="2"/>
    <col min="1682" max="1682" width="11" style="2" customWidth="1"/>
    <col min="1683" max="1683" width="18.5703125" style="2" customWidth="1"/>
    <col min="1684" max="1684" width="4.42578125" style="2" customWidth="1"/>
    <col min="1685" max="1685" width="71.28515625" style="2" customWidth="1"/>
    <col min="1686" max="1686" width="19.140625" style="2" customWidth="1"/>
    <col min="1687" max="1687" width="20.140625" style="2" bestFit="1" customWidth="1"/>
    <col min="1688" max="1688" width="18.5703125" style="2" bestFit="1" customWidth="1"/>
    <col min="1689" max="1689" width="17" style="2" bestFit="1" customWidth="1"/>
    <col min="1690" max="1690" width="17.5703125" style="2" bestFit="1" customWidth="1"/>
    <col min="1691" max="1937" width="11.42578125" style="2"/>
    <col min="1938" max="1938" width="11" style="2" customWidth="1"/>
    <col min="1939" max="1939" width="18.5703125" style="2" customWidth="1"/>
    <col min="1940" max="1940" width="4.42578125" style="2" customWidth="1"/>
    <col min="1941" max="1941" width="71.28515625" style="2" customWidth="1"/>
    <col min="1942" max="1942" width="19.140625" style="2" customWidth="1"/>
    <col min="1943" max="1943" width="20.140625" style="2" bestFit="1" customWidth="1"/>
    <col min="1944" max="1944" width="18.5703125" style="2" bestFit="1" customWidth="1"/>
    <col min="1945" max="1945" width="17" style="2" bestFit="1" customWidth="1"/>
    <col min="1946" max="1946" width="17.5703125" style="2" bestFit="1" customWidth="1"/>
    <col min="1947" max="2193" width="11.42578125" style="2"/>
    <col min="2194" max="2194" width="11" style="2" customWidth="1"/>
    <col min="2195" max="2195" width="18.5703125" style="2" customWidth="1"/>
    <col min="2196" max="2196" width="4.42578125" style="2" customWidth="1"/>
    <col min="2197" max="2197" width="71.28515625" style="2" customWidth="1"/>
    <col min="2198" max="2198" width="19.140625" style="2" customWidth="1"/>
    <col min="2199" max="2199" width="20.140625" style="2" bestFit="1" customWidth="1"/>
    <col min="2200" max="2200" width="18.5703125" style="2" bestFit="1" customWidth="1"/>
    <col min="2201" max="2201" width="17" style="2" bestFit="1" customWidth="1"/>
    <col min="2202" max="2202" width="17.5703125" style="2" bestFit="1" customWidth="1"/>
    <col min="2203" max="2449" width="11.42578125" style="2"/>
    <col min="2450" max="2450" width="11" style="2" customWidth="1"/>
    <col min="2451" max="2451" width="18.5703125" style="2" customWidth="1"/>
    <col min="2452" max="2452" width="4.42578125" style="2" customWidth="1"/>
    <col min="2453" max="2453" width="71.28515625" style="2" customWidth="1"/>
    <col min="2454" max="2454" width="19.140625" style="2" customWidth="1"/>
    <col min="2455" max="2455" width="20.140625" style="2" bestFit="1" customWidth="1"/>
    <col min="2456" max="2456" width="18.5703125" style="2" bestFit="1" customWidth="1"/>
    <col min="2457" max="2457" width="17" style="2" bestFit="1" customWidth="1"/>
    <col min="2458" max="2458" width="17.5703125" style="2" bestFit="1" customWidth="1"/>
    <col min="2459" max="2705" width="11.42578125" style="2"/>
    <col min="2706" max="2706" width="11" style="2" customWidth="1"/>
    <col min="2707" max="2707" width="18.5703125" style="2" customWidth="1"/>
    <col min="2708" max="2708" width="4.42578125" style="2" customWidth="1"/>
    <col min="2709" max="2709" width="71.28515625" style="2" customWidth="1"/>
    <col min="2710" max="2710" width="19.140625" style="2" customWidth="1"/>
    <col min="2711" max="2711" width="20.140625" style="2" bestFit="1" customWidth="1"/>
    <col min="2712" max="2712" width="18.5703125" style="2" bestFit="1" customWidth="1"/>
    <col min="2713" max="2713" width="17" style="2" bestFit="1" customWidth="1"/>
    <col min="2714" max="2714" width="17.5703125" style="2" bestFit="1" customWidth="1"/>
    <col min="2715" max="2961" width="11.42578125" style="2"/>
    <col min="2962" max="2962" width="11" style="2" customWidth="1"/>
    <col min="2963" max="2963" width="18.5703125" style="2" customWidth="1"/>
    <col min="2964" max="2964" width="4.42578125" style="2" customWidth="1"/>
    <col min="2965" max="2965" width="71.28515625" style="2" customWidth="1"/>
    <col min="2966" max="2966" width="19.140625" style="2" customWidth="1"/>
    <col min="2967" max="2967" width="20.140625" style="2" bestFit="1" customWidth="1"/>
    <col min="2968" max="2968" width="18.5703125" style="2" bestFit="1" customWidth="1"/>
    <col min="2969" max="2969" width="17" style="2" bestFit="1" customWidth="1"/>
    <col min="2970" max="2970" width="17.5703125" style="2" bestFit="1" customWidth="1"/>
    <col min="2971" max="3217" width="11.42578125" style="2"/>
    <col min="3218" max="3218" width="11" style="2" customWidth="1"/>
    <col min="3219" max="3219" width="18.5703125" style="2" customWidth="1"/>
    <col min="3220" max="3220" width="4.42578125" style="2" customWidth="1"/>
    <col min="3221" max="3221" width="71.28515625" style="2" customWidth="1"/>
    <col min="3222" max="3222" width="19.140625" style="2" customWidth="1"/>
    <col min="3223" max="3223" width="20.140625" style="2" bestFit="1" customWidth="1"/>
    <col min="3224" max="3224" width="18.5703125" style="2" bestFit="1" customWidth="1"/>
    <col min="3225" max="3225" width="17" style="2" bestFit="1" customWidth="1"/>
    <col min="3226" max="3226" width="17.5703125" style="2" bestFit="1" customWidth="1"/>
    <col min="3227" max="3473" width="11.42578125" style="2"/>
    <col min="3474" max="3474" width="11" style="2" customWidth="1"/>
    <col min="3475" max="3475" width="18.5703125" style="2" customWidth="1"/>
    <col min="3476" max="3476" width="4.42578125" style="2" customWidth="1"/>
    <col min="3477" max="3477" width="71.28515625" style="2" customWidth="1"/>
    <col min="3478" max="3478" width="19.140625" style="2" customWidth="1"/>
    <col min="3479" max="3479" width="20.140625" style="2" bestFit="1" customWidth="1"/>
    <col min="3480" max="3480" width="18.5703125" style="2" bestFit="1" customWidth="1"/>
    <col min="3481" max="3481" width="17" style="2" bestFit="1" customWidth="1"/>
    <col min="3482" max="3482" width="17.5703125" style="2" bestFit="1" customWidth="1"/>
    <col min="3483" max="3729" width="11.42578125" style="2"/>
    <col min="3730" max="3730" width="11" style="2" customWidth="1"/>
    <col min="3731" max="3731" width="18.5703125" style="2" customWidth="1"/>
    <col min="3732" max="3732" width="4.42578125" style="2" customWidth="1"/>
    <col min="3733" max="3733" width="71.28515625" style="2" customWidth="1"/>
    <col min="3734" max="3734" width="19.140625" style="2" customWidth="1"/>
    <col min="3735" max="3735" width="20.140625" style="2" bestFit="1" customWidth="1"/>
    <col min="3736" max="3736" width="18.5703125" style="2" bestFit="1" customWidth="1"/>
    <col min="3737" max="3737" width="17" style="2" bestFit="1" customWidth="1"/>
    <col min="3738" max="3738" width="17.5703125" style="2" bestFit="1" customWidth="1"/>
    <col min="3739" max="3985" width="11.42578125" style="2"/>
    <col min="3986" max="3986" width="11" style="2" customWidth="1"/>
    <col min="3987" max="3987" width="18.5703125" style="2" customWidth="1"/>
    <col min="3988" max="3988" width="4.42578125" style="2" customWidth="1"/>
    <col min="3989" max="3989" width="71.28515625" style="2" customWidth="1"/>
    <col min="3990" max="3990" width="19.140625" style="2" customWidth="1"/>
    <col min="3991" max="3991" width="20.140625" style="2" bestFit="1" customWidth="1"/>
    <col min="3992" max="3992" width="18.5703125" style="2" bestFit="1" customWidth="1"/>
    <col min="3993" max="3993" width="17" style="2" bestFit="1" customWidth="1"/>
    <col min="3994" max="3994" width="17.5703125" style="2" bestFit="1" customWidth="1"/>
    <col min="3995" max="4241" width="11.42578125" style="2"/>
    <col min="4242" max="4242" width="11" style="2" customWidth="1"/>
    <col min="4243" max="4243" width="18.5703125" style="2" customWidth="1"/>
    <col min="4244" max="4244" width="4.42578125" style="2" customWidth="1"/>
    <col min="4245" max="4245" width="71.28515625" style="2" customWidth="1"/>
    <col min="4246" max="4246" width="19.140625" style="2" customWidth="1"/>
    <col min="4247" max="4247" width="20.140625" style="2" bestFit="1" customWidth="1"/>
    <col min="4248" max="4248" width="18.5703125" style="2" bestFit="1" customWidth="1"/>
    <col min="4249" max="4249" width="17" style="2" bestFit="1" customWidth="1"/>
    <col min="4250" max="4250" width="17.5703125" style="2" bestFit="1" customWidth="1"/>
    <col min="4251" max="4497" width="11.42578125" style="2"/>
    <col min="4498" max="4498" width="11" style="2" customWidth="1"/>
    <col min="4499" max="4499" width="18.5703125" style="2" customWidth="1"/>
    <col min="4500" max="4500" width="4.42578125" style="2" customWidth="1"/>
    <col min="4501" max="4501" width="71.28515625" style="2" customWidth="1"/>
    <col min="4502" max="4502" width="19.140625" style="2" customWidth="1"/>
    <col min="4503" max="4503" width="20.140625" style="2" bestFit="1" customWidth="1"/>
    <col min="4504" max="4504" width="18.5703125" style="2" bestFit="1" customWidth="1"/>
    <col min="4505" max="4505" width="17" style="2" bestFit="1" customWidth="1"/>
    <col min="4506" max="4506" width="17.5703125" style="2" bestFit="1" customWidth="1"/>
    <col min="4507" max="4753" width="11.42578125" style="2"/>
    <col min="4754" max="4754" width="11" style="2" customWidth="1"/>
    <col min="4755" max="4755" width="18.5703125" style="2" customWidth="1"/>
    <col min="4756" max="4756" width="4.42578125" style="2" customWidth="1"/>
    <col min="4757" max="4757" width="71.28515625" style="2" customWidth="1"/>
    <col min="4758" max="4758" width="19.140625" style="2" customWidth="1"/>
    <col min="4759" max="4759" width="20.140625" style="2" bestFit="1" customWidth="1"/>
    <col min="4760" max="4760" width="18.5703125" style="2" bestFit="1" customWidth="1"/>
    <col min="4761" max="4761" width="17" style="2" bestFit="1" customWidth="1"/>
    <col min="4762" max="4762" width="17.5703125" style="2" bestFit="1" customWidth="1"/>
    <col min="4763" max="5009" width="11.42578125" style="2"/>
    <col min="5010" max="5010" width="11" style="2" customWidth="1"/>
    <col min="5011" max="5011" width="18.5703125" style="2" customWidth="1"/>
    <col min="5012" max="5012" width="4.42578125" style="2" customWidth="1"/>
    <col min="5013" max="5013" width="71.28515625" style="2" customWidth="1"/>
    <col min="5014" max="5014" width="19.140625" style="2" customWidth="1"/>
    <col min="5015" max="5015" width="20.140625" style="2" bestFit="1" customWidth="1"/>
    <col min="5016" max="5016" width="18.5703125" style="2" bestFit="1" customWidth="1"/>
    <col min="5017" max="5017" width="17" style="2" bestFit="1" customWidth="1"/>
    <col min="5018" max="5018" width="17.5703125" style="2" bestFit="1" customWidth="1"/>
    <col min="5019" max="5265" width="11.42578125" style="2"/>
    <col min="5266" max="5266" width="11" style="2" customWidth="1"/>
    <col min="5267" max="5267" width="18.5703125" style="2" customWidth="1"/>
    <col min="5268" max="5268" width="4.42578125" style="2" customWidth="1"/>
    <col min="5269" max="5269" width="71.28515625" style="2" customWidth="1"/>
    <col min="5270" max="5270" width="19.140625" style="2" customWidth="1"/>
    <col min="5271" max="5271" width="20.140625" style="2" bestFit="1" customWidth="1"/>
    <col min="5272" max="5272" width="18.5703125" style="2" bestFit="1" customWidth="1"/>
    <col min="5273" max="5273" width="17" style="2" bestFit="1" customWidth="1"/>
    <col min="5274" max="5274" width="17.5703125" style="2" bestFit="1" customWidth="1"/>
    <col min="5275" max="5521" width="11.42578125" style="2"/>
    <col min="5522" max="5522" width="11" style="2" customWidth="1"/>
    <col min="5523" max="5523" width="18.5703125" style="2" customWidth="1"/>
    <col min="5524" max="5524" width="4.42578125" style="2" customWidth="1"/>
    <col min="5525" max="5525" width="71.28515625" style="2" customWidth="1"/>
    <col min="5526" max="5526" width="19.140625" style="2" customWidth="1"/>
    <col min="5527" max="5527" width="20.140625" style="2" bestFit="1" customWidth="1"/>
    <col min="5528" max="5528" width="18.5703125" style="2" bestFit="1" customWidth="1"/>
    <col min="5529" max="5529" width="17" style="2" bestFit="1" customWidth="1"/>
    <col min="5530" max="5530" width="17.5703125" style="2" bestFit="1" customWidth="1"/>
    <col min="5531" max="5777" width="11.42578125" style="2"/>
    <col min="5778" max="5778" width="11" style="2" customWidth="1"/>
    <col min="5779" max="5779" width="18.5703125" style="2" customWidth="1"/>
    <col min="5780" max="5780" width="4.42578125" style="2" customWidth="1"/>
    <col min="5781" max="5781" width="71.28515625" style="2" customWidth="1"/>
    <col min="5782" max="5782" width="19.140625" style="2" customWidth="1"/>
    <col min="5783" max="5783" width="20.140625" style="2" bestFit="1" customWidth="1"/>
    <col min="5784" max="5784" width="18.5703125" style="2" bestFit="1" customWidth="1"/>
    <col min="5785" max="5785" width="17" style="2" bestFit="1" customWidth="1"/>
    <col min="5786" max="5786" width="17.5703125" style="2" bestFit="1" customWidth="1"/>
    <col min="5787" max="6033" width="11.42578125" style="2"/>
    <col min="6034" max="6034" width="11" style="2" customWidth="1"/>
    <col min="6035" max="6035" width="18.5703125" style="2" customWidth="1"/>
    <col min="6036" max="6036" width="4.42578125" style="2" customWidth="1"/>
    <col min="6037" max="6037" width="71.28515625" style="2" customWidth="1"/>
    <col min="6038" max="6038" width="19.140625" style="2" customWidth="1"/>
    <col min="6039" max="6039" width="20.140625" style="2" bestFit="1" customWidth="1"/>
    <col min="6040" max="6040" width="18.5703125" style="2" bestFit="1" customWidth="1"/>
    <col min="6041" max="6041" width="17" style="2" bestFit="1" customWidth="1"/>
    <col min="6042" max="6042" width="17.5703125" style="2" bestFit="1" customWidth="1"/>
    <col min="6043" max="6289" width="11.42578125" style="2"/>
    <col min="6290" max="6290" width="11" style="2" customWidth="1"/>
    <col min="6291" max="6291" width="18.5703125" style="2" customWidth="1"/>
    <col min="6292" max="6292" width="4.42578125" style="2" customWidth="1"/>
    <col min="6293" max="6293" width="71.28515625" style="2" customWidth="1"/>
    <col min="6294" max="6294" width="19.140625" style="2" customWidth="1"/>
    <col min="6295" max="6295" width="20.140625" style="2" bestFit="1" customWidth="1"/>
    <col min="6296" max="6296" width="18.5703125" style="2" bestFit="1" customWidth="1"/>
    <col min="6297" max="6297" width="17" style="2" bestFit="1" customWidth="1"/>
    <col min="6298" max="6298" width="17.5703125" style="2" bestFit="1" customWidth="1"/>
    <col min="6299" max="6545" width="11.42578125" style="2"/>
    <col min="6546" max="6546" width="11" style="2" customWidth="1"/>
    <col min="6547" max="6547" width="18.5703125" style="2" customWidth="1"/>
    <col min="6548" max="6548" width="4.42578125" style="2" customWidth="1"/>
    <col min="6549" max="6549" width="71.28515625" style="2" customWidth="1"/>
    <col min="6550" max="6550" width="19.140625" style="2" customWidth="1"/>
    <col min="6551" max="6551" width="20.140625" style="2" bestFit="1" customWidth="1"/>
    <col min="6552" max="6552" width="18.5703125" style="2" bestFit="1" customWidth="1"/>
    <col min="6553" max="6553" width="17" style="2" bestFit="1" customWidth="1"/>
    <col min="6554" max="6554" width="17.5703125" style="2" bestFit="1" customWidth="1"/>
    <col min="6555" max="6801" width="11.42578125" style="2"/>
    <col min="6802" max="6802" width="11" style="2" customWidth="1"/>
    <col min="6803" max="6803" width="18.5703125" style="2" customWidth="1"/>
    <col min="6804" max="6804" width="4.42578125" style="2" customWidth="1"/>
    <col min="6805" max="6805" width="71.28515625" style="2" customWidth="1"/>
    <col min="6806" max="6806" width="19.140625" style="2" customWidth="1"/>
    <col min="6807" max="6807" width="20.140625" style="2" bestFit="1" customWidth="1"/>
    <col min="6808" max="6808" width="18.5703125" style="2" bestFit="1" customWidth="1"/>
    <col min="6809" max="6809" width="17" style="2" bestFit="1" customWidth="1"/>
    <col min="6810" max="6810" width="17.5703125" style="2" bestFit="1" customWidth="1"/>
    <col min="6811" max="7057" width="11.42578125" style="2"/>
    <col min="7058" max="7058" width="11" style="2" customWidth="1"/>
    <col min="7059" max="7059" width="18.5703125" style="2" customWidth="1"/>
    <col min="7060" max="7060" width="4.42578125" style="2" customWidth="1"/>
    <col min="7061" max="7061" width="71.28515625" style="2" customWidth="1"/>
    <col min="7062" max="7062" width="19.140625" style="2" customWidth="1"/>
    <col min="7063" max="7063" width="20.140625" style="2" bestFit="1" customWidth="1"/>
    <col min="7064" max="7064" width="18.5703125" style="2" bestFit="1" customWidth="1"/>
    <col min="7065" max="7065" width="17" style="2" bestFit="1" customWidth="1"/>
    <col min="7066" max="7066" width="17.5703125" style="2" bestFit="1" customWidth="1"/>
    <col min="7067" max="7313" width="11.42578125" style="2"/>
    <col min="7314" max="7314" width="11" style="2" customWidth="1"/>
    <col min="7315" max="7315" width="18.5703125" style="2" customWidth="1"/>
    <col min="7316" max="7316" width="4.42578125" style="2" customWidth="1"/>
    <col min="7317" max="7317" width="71.28515625" style="2" customWidth="1"/>
    <col min="7318" max="7318" width="19.140625" style="2" customWidth="1"/>
    <col min="7319" max="7319" width="20.140625" style="2" bestFit="1" customWidth="1"/>
    <col min="7320" max="7320" width="18.5703125" style="2" bestFit="1" customWidth="1"/>
    <col min="7321" max="7321" width="17" style="2" bestFit="1" customWidth="1"/>
    <col min="7322" max="7322" width="17.5703125" style="2" bestFit="1" customWidth="1"/>
    <col min="7323" max="7569" width="11.42578125" style="2"/>
    <col min="7570" max="7570" width="11" style="2" customWidth="1"/>
    <col min="7571" max="7571" width="18.5703125" style="2" customWidth="1"/>
    <col min="7572" max="7572" width="4.42578125" style="2" customWidth="1"/>
    <col min="7573" max="7573" width="71.28515625" style="2" customWidth="1"/>
    <col min="7574" max="7574" width="19.140625" style="2" customWidth="1"/>
    <col min="7575" max="7575" width="20.140625" style="2" bestFit="1" customWidth="1"/>
    <col min="7576" max="7576" width="18.5703125" style="2" bestFit="1" customWidth="1"/>
    <col min="7577" max="7577" width="17" style="2" bestFit="1" customWidth="1"/>
    <col min="7578" max="7578" width="17.5703125" style="2" bestFit="1" customWidth="1"/>
    <col min="7579" max="7825" width="11.42578125" style="2"/>
    <col min="7826" max="7826" width="11" style="2" customWidth="1"/>
    <col min="7827" max="7827" width="18.5703125" style="2" customWidth="1"/>
    <col min="7828" max="7828" width="4.42578125" style="2" customWidth="1"/>
    <col min="7829" max="7829" width="71.28515625" style="2" customWidth="1"/>
    <col min="7830" max="7830" width="19.140625" style="2" customWidth="1"/>
    <col min="7831" max="7831" width="20.140625" style="2" bestFit="1" customWidth="1"/>
    <col min="7832" max="7832" width="18.5703125" style="2" bestFit="1" customWidth="1"/>
    <col min="7833" max="7833" width="17" style="2" bestFit="1" customWidth="1"/>
    <col min="7834" max="7834" width="17.5703125" style="2" bestFit="1" customWidth="1"/>
    <col min="7835" max="8081" width="11.42578125" style="2"/>
    <col min="8082" max="8082" width="11" style="2" customWidth="1"/>
    <col min="8083" max="8083" width="18.5703125" style="2" customWidth="1"/>
    <col min="8084" max="8084" width="4.42578125" style="2" customWidth="1"/>
    <col min="8085" max="8085" width="71.28515625" style="2" customWidth="1"/>
    <col min="8086" max="8086" width="19.140625" style="2" customWidth="1"/>
    <col min="8087" max="8087" width="20.140625" style="2" bestFit="1" customWidth="1"/>
    <col min="8088" max="8088" width="18.5703125" style="2" bestFit="1" customWidth="1"/>
    <col min="8089" max="8089" width="17" style="2" bestFit="1" customWidth="1"/>
    <col min="8090" max="8090" width="17.5703125" style="2" bestFit="1" customWidth="1"/>
    <col min="8091" max="8337" width="11.42578125" style="2"/>
    <col min="8338" max="8338" width="11" style="2" customWidth="1"/>
    <col min="8339" max="8339" width="18.5703125" style="2" customWidth="1"/>
    <col min="8340" max="8340" width="4.42578125" style="2" customWidth="1"/>
    <col min="8341" max="8341" width="71.28515625" style="2" customWidth="1"/>
    <col min="8342" max="8342" width="19.140625" style="2" customWidth="1"/>
    <col min="8343" max="8343" width="20.140625" style="2" bestFit="1" customWidth="1"/>
    <col min="8344" max="8344" width="18.5703125" style="2" bestFit="1" customWidth="1"/>
    <col min="8345" max="8345" width="17" style="2" bestFit="1" customWidth="1"/>
    <col min="8346" max="8346" width="17.5703125" style="2" bestFit="1" customWidth="1"/>
    <col min="8347" max="8593" width="11.42578125" style="2"/>
    <col min="8594" max="8594" width="11" style="2" customWidth="1"/>
    <col min="8595" max="8595" width="18.5703125" style="2" customWidth="1"/>
    <col min="8596" max="8596" width="4.42578125" style="2" customWidth="1"/>
    <col min="8597" max="8597" width="71.28515625" style="2" customWidth="1"/>
    <col min="8598" max="8598" width="19.140625" style="2" customWidth="1"/>
    <col min="8599" max="8599" width="20.140625" style="2" bestFit="1" customWidth="1"/>
    <col min="8600" max="8600" width="18.5703125" style="2" bestFit="1" customWidth="1"/>
    <col min="8601" max="8601" width="17" style="2" bestFit="1" customWidth="1"/>
    <col min="8602" max="8602" width="17.5703125" style="2" bestFit="1" customWidth="1"/>
    <col min="8603" max="8849" width="11.42578125" style="2"/>
    <col min="8850" max="8850" width="11" style="2" customWidth="1"/>
    <col min="8851" max="8851" width="18.5703125" style="2" customWidth="1"/>
    <col min="8852" max="8852" width="4.42578125" style="2" customWidth="1"/>
    <col min="8853" max="8853" width="71.28515625" style="2" customWidth="1"/>
    <col min="8854" max="8854" width="19.140625" style="2" customWidth="1"/>
    <col min="8855" max="8855" width="20.140625" style="2" bestFit="1" customWidth="1"/>
    <col min="8856" max="8856" width="18.5703125" style="2" bestFit="1" customWidth="1"/>
    <col min="8857" max="8857" width="17" style="2" bestFit="1" customWidth="1"/>
    <col min="8858" max="8858" width="17.5703125" style="2" bestFit="1" customWidth="1"/>
    <col min="8859" max="9105" width="11.42578125" style="2"/>
    <col min="9106" max="9106" width="11" style="2" customWidth="1"/>
    <col min="9107" max="9107" width="18.5703125" style="2" customWidth="1"/>
    <col min="9108" max="9108" width="4.42578125" style="2" customWidth="1"/>
    <col min="9109" max="9109" width="71.28515625" style="2" customWidth="1"/>
    <col min="9110" max="9110" width="19.140625" style="2" customWidth="1"/>
    <col min="9111" max="9111" width="20.140625" style="2" bestFit="1" customWidth="1"/>
    <col min="9112" max="9112" width="18.5703125" style="2" bestFit="1" customWidth="1"/>
    <col min="9113" max="9113" width="17" style="2" bestFit="1" customWidth="1"/>
    <col min="9114" max="9114" width="17.5703125" style="2" bestFit="1" customWidth="1"/>
    <col min="9115" max="9361" width="11.42578125" style="2"/>
    <col min="9362" max="9362" width="11" style="2" customWidth="1"/>
    <col min="9363" max="9363" width="18.5703125" style="2" customWidth="1"/>
    <col min="9364" max="9364" width="4.42578125" style="2" customWidth="1"/>
    <col min="9365" max="9365" width="71.28515625" style="2" customWidth="1"/>
    <col min="9366" max="9366" width="19.140625" style="2" customWidth="1"/>
    <col min="9367" max="9367" width="20.140625" style="2" bestFit="1" customWidth="1"/>
    <col min="9368" max="9368" width="18.5703125" style="2" bestFit="1" customWidth="1"/>
    <col min="9369" max="9369" width="17" style="2" bestFit="1" customWidth="1"/>
    <col min="9370" max="9370" width="17.5703125" style="2" bestFit="1" customWidth="1"/>
    <col min="9371" max="9617" width="11.42578125" style="2"/>
    <col min="9618" max="9618" width="11" style="2" customWidth="1"/>
    <col min="9619" max="9619" width="18.5703125" style="2" customWidth="1"/>
    <col min="9620" max="9620" width="4.42578125" style="2" customWidth="1"/>
    <col min="9621" max="9621" width="71.28515625" style="2" customWidth="1"/>
    <col min="9622" max="9622" width="19.140625" style="2" customWidth="1"/>
    <col min="9623" max="9623" width="20.140625" style="2" bestFit="1" customWidth="1"/>
    <col min="9624" max="9624" width="18.5703125" style="2" bestFit="1" customWidth="1"/>
    <col min="9625" max="9625" width="17" style="2" bestFit="1" customWidth="1"/>
    <col min="9626" max="9626" width="17.5703125" style="2" bestFit="1" customWidth="1"/>
    <col min="9627" max="9873" width="11.42578125" style="2"/>
    <col min="9874" max="9874" width="11" style="2" customWidth="1"/>
    <col min="9875" max="9875" width="18.5703125" style="2" customWidth="1"/>
    <col min="9876" max="9876" width="4.42578125" style="2" customWidth="1"/>
    <col min="9877" max="9877" width="71.28515625" style="2" customWidth="1"/>
    <col min="9878" max="9878" width="19.140625" style="2" customWidth="1"/>
    <col min="9879" max="9879" width="20.140625" style="2" bestFit="1" customWidth="1"/>
    <col min="9880" max="9880" width="18.5703125" style="2" bestFit="1" customWidth="1"/>
    <col min="9881" max="9881" width="17" style="2" bestFit="1" customWidth="1"/>
    <col min="9882" max="9882" width="17.5703125" style="2" bestFit="1" customWidth="1"/>
    <col min="9883" max="10129" width="11.42578125" style="2"/>
    <col min="10130" max="10130" width="11" style="2" customWidth="1"/>
    <col min="10131" max="10131" width="18.5703125" style="2" customWidth="1"/>
    <col min="10132" max="10132" width="4.42578125" style="2" customWidth="1"/>
    <col min="10133" max="10133" width="71.28515625" style="2" customWidth="1"/>
    <col min="10134" max="10134" width="19.140625" style="2" customWidth="1"/>
    <col min="10135" max="10135" width="20.140625" style="2" bestFit="1" customWidth="1"/>
    <col min="10136" max="10136" width="18.5703125" style="2" bestFit="1" customWidth="1"/>
    <col min="10137" max="10137" width="17" style="2" bestFit="1" customWidth="1"/>
    <col min="10138" max="10138" width="17.5703125" style="2" bestFit="1" customWidth="1"/>
    <col min="10139" max="10385" width="11.42578125" style="2"/>
    <col min="10386" max="10386" width="11" style="2" customWidth="1"/>
    <col min="10387" max="10387" width="18.5703125" style="2" customWidth="1"/>
    <col min="10388" max="10388" width="4.42578125" style="2" customWidth="1"/>
    <col min="10389" max="10389" width="71.28515625" style="2" customWidth="1"/>
    <col min="10390" max="10390" width="19.140625" style="2" customWidth="1"/>
    <col min="10391" max="10391" width="20.140625" style="2" bestFit="1" customWidth="1"/>
    <col min="10392" max="10392" width="18.5703125" style="2" bestFit="1" customWidth="1"/>
    <col min="10393" max="10393" width="17" style="2" bestFit="1" customWidth="1"/>
    <col min="10394" max="10394" width="17.5703125" style="2" bestFit="1" customWidth="1"/>
    <col min="10395" max="10641" width="11.42578125" style="2"/>
    <col min="10642" max="10642" width="11" style="2" customWidth="1"/>
    <col min="10643" max="10643" width="18.5703125" style="2" customWidth="1"/>
    <col min="10644" max="10644" width="4.42578125" style="2" customWidth="1"/>
    <col min="10645" max="10645" width="71.28515625" style="2" customWidth="1"/>
    <col min="10646" max="10646" width="19.140625" style="2" customWidth="1"/>
    <col min="10647" max="10647" width="20.140625" style="2" bestFit="1" customWidth="1"/>
    <col min="10648" max="10648" width="18.5703125" style="2" bestFit="1" customWidth="1"/>
    <col min="10649" max="10649" width="17" style="2" bestFit="1" customWidth="1"/>
    <col min="10650" max="10650" width="17.5703125" style="2" bestFit="1" customWidth="1"/>
    <col min="10651" max="10897" width="11.42578125" style="2"/>
    <col min="10898" max="10898" width="11" style="2" customWidth="1"/>
    <col min="10899" max="10899" width="18.5703125" style="2" customWidth="1"/>
    <col min="10900" max="10900" width="4.42578125" style="2" customWidth="1"/>
    <col min="10901" max="10901" width="71.28515625" style="2" customWidth="1"/>
    <col min="10902" max="10902" width="19.140625" style="2" customWidth="1"/>
    <col min="10903" max="10903" width="20.140625" style="2" bestFit="1" customWidth="1"/>
    <col min="10904" max="10904" width="18.5703125" style="2" bestFit="1" customWidth="1"/>
    <col min="10905" max="10905" width="17" style="2" bestFit="1" customWidth="1"/>
    <col min="10906" max="10906" width="17.5703125" style="2" bestFit="1" customWidth="1"/>
    <col min="10907" max="11153" width="11.42578125" style="2"/>
    <col min="11154" max="11154" width="11" style="2" customWidth="1"/>
    <col min="11155" max="11155" width="18.5703125" style="2" customWidth="1"/>
    <col min="11156" max="11156" width="4.42578125" style="2" customWidth="1"/>
    <col min="11157" max="11157" width="71.28515625" style="2" customWidth="1"/>
    <col min="11158" max="11158" width="19.140625" style="2" customWidth="1"/>
    <col min="11159" max="11159" width="20.140625" style="2" bestFit="1" customWidth="1"/>
    <col min="11160" max="11160" width="18.5703125" style="2" bestFit="1" customWidth="1"/>
    <col min="11161" max="11161" width="17" style="2" bestFit="1" customWidth="1"/>
    <col min="11162" max="11162" width="17.5703125" style="2" bestFit="1" customWidth="1"/>
    <col min="11163" max="11409" width="11.42578125" style="2"/>
    <col min="11410" max="11410" width="11" style="2" customWidth="1"/>
    <col min="11411" max="11411" width="18.5703125" style="2" customWidth="1"/>
    <col min="11412" max="11412" width="4.42578125" style="2" customWidth="1"/>
    <col min="11413" max="11413" width="71.28515625" style="2" customWidth="1"/>
    <col min="11414" max="11414" width="19.140625" style="2" customWidth="1"/>
    <col min="11415" max="11415" width="20.140625" style="2" bestFit="1" customWidth="1"/>
    <col min="11416" max="11416" width="18.5703125" style="2" bestFit="1" customWidth="1"/>
    <col min="11417" max="11417" width="17" style="2" bestFit="1" customWidth="1"/>
    <col min="11418" max="11418" width="17.5703125" style="2" bestFit="1" customWidth="1"/>
    <col min="11419" max="11665" width="11.42578125" style="2"/>
    <col min="11666" max="11666" width="11" style="2" customWidth="1"/>
    <col min="11667" max="11667" width="18.5703125" style="2" customWidth="1"/>
    <col min="11668" max="11668" width="4.42578125" style="2" customWidth="1"/>
    <col min="11669" max="11669" width="71.28515625" style="2" customWidth="1"/>
    <col min="11670" max="11670" width="19.140625" style="2" customWidth="1"/>
    <col min="11671" max="11671" width="20.140625" style="2" bestFit="1" customWidth="1"/>
    <col min="11672" max="11672" width="18.5703125" style="2" bestFit="1" customWidth="1"/>
    <col min="11673" max="11673" width="17" style="2" bestFit="1" customWidth="1"/>
    <col min="11674" max="11674" width="17.5703125" style="2" bestFit="1" customWidth="1"/>
    <col min="11675" max="11921" width="11.42578125" style="2"/>
    <col min="11922" max="11922" width="11" style="2" customWidth="1"/>
    <col min="11923" max="11923" width="18.5703125" style="2" customWidth="1"/>
    <col min="11924" max="11924" width="4.42578125" style="2" customWidth="1"/>
    <col min="11925" max="11925" width="71.28515625" style="2" customWidth="1"/>
    <col min="11926" max="11926" width="19.140625" style="2" customWidth="1"/>
    <col min="11927" max="11927" width="20.140625" style="2" bestFit="1" customWidth="1"/>
    <col min="11928" max="11928" width="18.5703125" style="2" bestFit="1" customWidth="1"/>
    <col min="11929" max="11929" width="17" style="2" bestFit="1" customWidth="1"/>
    <col min="11930" max="11930" width="17.5703125" style="2" bestFit="1" customWidth="1"/>
    <col min="11931" max="12177" width="11.42578125" style="2"/>
    <col min="12178" max="12178" width="11" style="2" customWidth="1"/>
    <col min="12179" max="12179" width="18.5703125" style="2" customWidth="1"/>
    <col min="12180" max="12180" width="4.42578125" style="2" customWidth="1"/>
    <col min="12181" max="12181" width="71.28515625" style="2" customWidth="1"/>
    <col min="12182" max="12182" width="19.140625" style="2" customWidth="1"/>
    <col min="12183" max="12183" width="20.140625" style="2" bestFit="1" customWidth="1"/>
    <col min="12184" max="12184" width="18.5703125" style="2" bestFit="1" customWidth="1"/>
    <col min="12185" max="12185" width="17" style="2" bestFit="1" customWidth="1"/>
    <col min="12186" max="12186" width="17.5703125" style="2" bestFit="1" customWidth="1"/>
    <col min="12187" max="12433" width="11.42578125" style="2"/>
    <col min="12434" max="12434" width="11" style="2" customWidth="1"/>
    <col min="12435" max="12435" width="18.5703125" style="2" customWidth="1"/>
    <col min="12436" max="12436" width="4.42578125" style="2" customWidth="1"/>
    <col min="12437" max="12437" width="71.28515625" style="2" customWidth="1"/>
    <col min="12438" max="12438" width="19.140625" style="2" customWidth="1"/>
    <col min="12439" max="12439" width="20.140625" style="2" bestFit="1" customWidth="1"/>
    <col min="12440" max="12440" width="18.5703125" style="2" bestFit="1" customWidth="1"/>
    <col min="12441" max="12441" width="17" style="2" bestFit="1" customWidth="1"/>
    <col min="12442" max="12442" width="17.5703125" style="2" bestFit="1" customWidth="1"/>
    <col min="12443" max="12689" width="11.42578125" style="2"/>
    <col min="12690" max="12690" width="11" style="2" customWidth="1"/>
    <col min="12691" max="12691" width="18.5703125" style="2" customWidth="1"/>
    <col min="12692" max="12692" width="4.42578125" style="2" customWidth="1"/>
    <col min="12693" max="12693" width="71.28515625" style="2" customWidth="1"/>
    <col min="12694" max="12694" width="19.140625" style="2" customWidth="1"/>
    <col min="12695" max="12695" width="20.140625" style="2" bestFit="1" customWidth="1"/>
    <col min="12696" max="12696" width="18.5703125" style="2" bestFit="1" customWidth="1"/>
    <col min="12697" max="12697" width="17" style="2" bestFit="1" customWidth="1"/>
    <col min="12698" max="12698" width="17.5703125" style="2" bestFit="1" customWidth="1"/>
    <col min="12699" max="12945" width="11.42578125" style="2"/>
    <col min="12946" max="12946" width="11" style="2" customWidth="1"/>
    <col min="12947" max="12947" width="18.5703125" style="2" customWidth="1"/>
    <col min="12948" max="12948" width="4.42578125" style="2" customWidth="1"/>
    <col min="12949" max="12949" width="71.28515625" style="2" customWidth="1"/>
    <col min="12950" max="12950" width="19.140625" style="2" customWidth="1"/>
    <col min="12951" max="12951" width="20.140625" style="2" bestFit="1" customWidth="1"/>
    <col min="12952" max="12952" width="18.5703125" style="2" bestFit="1" customWidth="1"/>
    <col min="12953" max="12953" width="17" style="2" bestFit="1" customWidth="1"/>
    <col min="12954" max="12954" width="17.5703125" style="2" bestFit="1" customWidth="1"/>
    <col min="12955" max="13201" width="11.42578125" style="2"/>
    <col min="13202" max="13202" width="11" style="2" customWidth="1"/>
    <col min="13203" max="13203" width="18.5703125" style="2" customWidth="1"/>
    <col min="13204" max="13204" width="4.42578125" style="2" customWidth="1"/>
    <col min="13205" max="13205" width="71.28515625" style="2" customWidth="1"/>
    <col min="13206" max="13206" width="19.140625" style="2" customWidth="1"/>
    <col min="13207" max="13207" width="20.140625" style="2" bestFit="1" customWidth="1"/>
    <col min="13208" max="13208" width="18.5703125" style="2" bestFit="1" customWidth="1"/>
    <col min="13209" max="13209" width="17" style="2" bestFit="1" customWidth="1"/>
    <col min="13210" max="13210" width="17.5703125" style="2" bestFit="1" customWidth="1"/>
    <col min="13211" max="13457" width="11.42578125" style="2"/>
    <col min="13458" max="13458" width="11" style="2" customWidth="1"/>
    <col min="13459" max="13459" width="18.5703125" style="2" customWidth="1"/>
    <col min="13460" max="13460" width="4.42578125" style="2" customWidth="1"/>
    <col min="13461" max="13461" width="71.28515625" style="2" customWidth="1"/>
    <col min="13462" max="13462" width="19.140625" style="2" customWidth="1"/>
    <col min="13463" max="13463" width="20.140625" style="2" bestFit="1" customWidth="1"/>
    <col min="13464" max="13464" width="18.5703125" style="2" bestFit="1" customWidth="1"/>
    <col min="13465" max="13465" width="17" style="2" bestFit="1" customWidth="1"/>
    <col min="13466" max="13466" width="17.5703125" style="2" bestFit="1" customWidth="1"/>
    <col min="13467" max="13713" width="11.42578125" style="2"/>
    <col min="13714" max="13714" width="11" style="2" customWidth="1"/>
    <col min="13715" max="13715" width="18.5703125" style="2" customWidth="1"/>
    <col min="13716" max="13716" width="4.42578125" style="2" customWidth="1"/>
    <col min="13717" max="13717" width="71.28515625" style="2" customWidth="1"/>
    <col min="13718" max="13718" width="19.140625" style="2" customWidth="1"/>
    <col min="13719" max="13719" width="20.140625" style="2" bestFit="1" customWidth="1"/>
    <col min="13720" max="13720" width="18.5703125" style="2" bestFit="1" customWidth="1"/>
    <col min="13721" max="13721" width="17" style="2" bestFit="1" customWidth="1"/>
    <col min="13722" max="13722" width="17.5703125" style="2" bestFit="1" customWidth="1"/>
    <col min="13723" max="13969" width="11.42578125" style="2"/>
    <col min="13970" max="13970" width="11" style="2" customWidth="1"/>
    <col min="13971" max="13971" width="18.5703125" style="2" customWidth="1"/>
    <col min="13972" max="13972" width="4.42578125" style="2" customWidth="1"/>
    <col min="13973" max="13973" width="71.28515625" style="2" customWidth="1"/>
    <col min="13974" max="13974" width="19.140625" style="2" customWidth="1"/>
    <col min="13975" max="13975" width="20.140625" style="2" bestFit="1" customWidth="1"/>
    <col min="13976" max="13976" width="18.5703125" style="2" bestFit="1" customWidth="1"/>
    <col min="13977" max="13977" width="17" style="2" bestFit="1" customWidth="1"/>
    <col min="13978" max="13978" width="17.5703125" style="2" bestFit="1" customWidth="1"/>
    <col min="13979" max="14225" width="11.42578125" style="2"/>
    <col min="14226" max="14226" width="11" style="2" customWidth="1"/>
    <col min="14227" max="14227" width="18.5703125" style="2" customWidth="1"/>
    <col min="14228" max="14228" width="4.42578125" style="2" customWidth="1"/>
    <col min="14229" max="14229" width="71.28515625" style="2" customWidth="1"/>
    <col min="14230" max="14230" width="19.140625" style="2" customWidth="1"/>
    <col min="14231" max="14231" width="20.140625" style="2" bestFit="1" customWidth="1"/>
    <col min="14232" max="14232" width="18.5703125" style="2" bestFit="1" customWidth="1"/>
    <col min="14233" max="14233" width="17" style="2" bestFit="1" customWidth="1"/>
    <col min="14234" max="14234" width="17.5703125" style="2" bestFit="1" customWidth="1"/>
    <col min="14235" max="14481" width="11.42578125" style="2"/>
    <col min="14482" max="14482" width="11" style="2" customWidth="1"/>
    <col min="14483" max="14483" width="18.5703125" style="2" customWidth="1"/>
    <col min="14484" max="14484" width="4.42578125" style="2" customWidth="1"/>
    <col min="14485" max="14485" width="71.28515625" style="2" customWidth="1"/>
    <col min="14486" max="14486" width="19.140625" style="2" customWidth="1"/>
    <col min="14487" max="14487" width="20.140625" style="2" bestFit="1" customWidth="1"/>
    <col min="14488" max="14488" width="18.5703125" style="2" bestFit="1" customWidth="1"/>
    <col min="14489" max="14489" width="17" style="2" bestFit="1" customWidth="1"/>
    <col min="14490" max="14490" width="17.5703125" style="2" bestFit="1" customWidth="1"/>
    <col min="14491" max="14737" width="11.42578125" style="2"/>
    <col min="14738" max="14738" width="11" style="2" customWidth="1"/>
    <col min="14739" max="14739" width="18.5703125" style="2" customWidth="1"/>
    <col min="14740" max="14740" width="4.42578125" style="2" customWidth="1"/>
    <col min="14741" max="14741" width="71.28515625" style="2" customWidth="1"/>
    <col min="14742" max="14742" width="19.140625" style="2" customWidth="1"/>
    <col min="14743" max="14743" width="20.140625" style="2" bestFit="1" customWidth="1"/>
    <col min="14744" max="14744" width="18.5703125" style="2" bestFit="1" customWidth="1"/>
    <col min="14745" max="14745" width="17" style="2" bestFit="1" customWidth="1"/>
    <col min="14746" max="14746" width="17.5703125" style="2" bestFit="1" customWidth="1"/>
    <col min="14747" max="14993" width="11.42578125" style="2"/>
    <col min="14994" max="14994" width="11" style="2" customWidth="1"/>
    <col min="14995" max="14995" width="18.5703125" style="2" customWidth="1"/>
    <col min="14996" max="14996" width="4.42578125" style="2" customWidth="1"/>
    <col min="14997" max="14997" width="71.28515625" style="2" customWidth="1"/>
    <col min="14998" max="14998" width="19.140625" style="2" customWidth="1"/>
    <col min="14999" max="14999" width="20.140625" style="2" bestFit="1" customWidth="1"/>
    <col min="15000" max="15000" width="18.5703125" style="2" bestFit="1" customWidth="1"/>
    <col min="15001" max="15001" width="17" style="2" bestFit="1" customWidth="1"/>
    <col min="15002" max="15002" width="17.5703125" style="2" bestFit="1" customWidth="1"/>
    <col min="15003" max="15249" width="11.42578125" style="2"/>
    <col min="15250" max="15250" width="11" style="2" customWidth="1"/>
    <col min="15251" max="15251" width="18.5703125" style="2" customWidth="1"/>
    <col min="15252" max="15252" width="4.42578125" style="2" customWidth="1"/>
    <col min="15253" max="15253" width="71.28515625" style="2" customWidth="1"/>
    <col min="15254" max="15254" width="19.140625" style="2" customWidth="1"/>
    <col min="15255" max="15255" width="20.140625" style="2" bestFit="1" customWidth="1"/>
    <col min="15256" max="15256" width="18.5703125" style="2" bestFit="1" customWidth="1"/>
    <col min="15257" max="15257" width="17" style="2" bestFit="1" customWidth="1"/>
    <col min="15258" max="15258" width="17.5703125" style="2" bestFit="1" customWidth="1"/>
    <col min="15259" max="15505" width="11.42578125" style="2"/>
    <col min="15506" max="15506" width="11" style="2" customWidth="1"/>
    <col min="15507" max="15507" width="18.5703125" style="2" customWidth="1"/>
    <col min="15508" max="15508" width="4.42578125" style="2" customWidth="1"/>
    <col min="15509" max="15509" width="71.28515625" style="2" customWidth="1"/>
    <col min="15510" max="15510" width="19.140625" style="2" customWidth="1"/>
    <col min="15511" max="15511" width="20.140625" style="2" bestFit="1" customWidth="1"/>
    <col min="15512" max="15512" width="18.5703125" style="2" bestFit="1" customWidth="1"/>
    <col min="15513" max="15513" width="17" style="2" bestFit="1" customWidth="1"/>
    <col min="15514" max="15514" width="17.5703125" style="2" bestFit="1" customWidth="1"/>
    <col min="15515" max="15761" width="11.42578125" style="2"/>
    <col min="15762" max="15762" width="11" style="2" customWidth="1"/>
    <col min="15763" max="15763" width="18.5703125" style="2" customWidth="1"/>
    <col min="15764" max="15764" width="4.42578125" style="2" customWidth="1"/>
    <col min="15765" max="15765" width="71.28515625" style="2" customWidth="1"/>
    <col min="15766" max="15766" width="19.140625" style="2" customWidth="1"/>
    <col min="15767" max="15767" width="20.140625" style="2" bestFit="1" customWidth="1"/>
    <col min="15768" max="15768" width="18.5703125" style="2" bestFit="1" customWidth="1"/>
    <col min="15769" max="15769" width="17" style="2" bestFit="1" customWidth="1"/>
    <col min="15770" max="15770" width="17.5703125" style="2" bestFit="1" customWidth="1"/>
    <col min="15771" max="16017" width="11.42578125" style="2"/>
    <col min="16018" max="16018" width="11" style="2" customWidth="1"/>
    <col min="16019" max="16019" width="18.5703125" style="2" customWidth="1"/>
    <col min="16020" max="16020" width="4.42578125" style="2" customWidth="1"/>
    <col min="16021" max="16021" width="71.28515625" style="2" customWidth="1"/>
    <col min="16022" max="16022" width="19.140625" style="2" customWidth="1"/>
    <col min="16023" max="16023" width="20.140625" style="2" bestFit="1" customWidth="1"/>
    <col min="16024" max="16024" width="18.5703125" style="2" bestFit="1" customWidth="1"/>
    <col min="16025" max="16025" width="17" style="2" bestFit="1" customWidth="1"/>
    <col min="16026" max="16026" width="17.5703125" style="2" bestFit="1" customWidth="1"/>
    <col min="16027" max="16273" width="11.42578125" style="2"/>
    <col min="16274" max="16279" width="11.42578125" style="2" customWidth="1"/>
    <col min="16280" max="16314" width="11.42578125" style="2"/>
    <col min="16315" max="16318" width="11.5703125" style="2" customWidth="1"/>
    <col min="16319" max="16359" width="11.42578125" style="2"/>
    <col min="16360" max="16384" width="11.5703125" style="2" customWidth="1"/>
  </cols>
  <sheetData>
    <row r="1" spans="1:12" ht="15.75" customHeight="1" x14ac:dyDescent="0.25">
      <c r="B1" s="62" t="s">
        <v>0</v>
      </c>
      <c r="C1" s="62"/>
      <c r="D1" s="62"/>
      <c r="E1" s="62"/>
      <c r="F1" s="62"/>
      <c r="G1" s="62"/>
      <c r="H1" s="62"/>
    </row>
    <row r="2" spans="1:12" x14ac:dyDescent="0.2">
      <c r="B2" s="63" t="s">
        <v>1</v>
      </c>
      <c r="C2" s="63"/>
      <c r="D2" s="63"/>
      <c r="E2" s="63"/>
      <c r="F2" s="63"/>
      <c r="G2" s="63"/>
      <c r="H2" s="63"/>
    </row>
    <row r="3" spans="1:12" x14ac:dyDescent="0.25">
      <c r="B3" s="64" t="s">
        <v>2</v>
      </c>
      <c r="C3" s="64"/>
      <c r="D3" s="64"/>
      <c r="E3" s="64"/>
      <c r="F3" s="64"/>
      <c r="G3" s="64"/>
      <c r="H3" s="64"/>
    </row>
    <row r="4" spans="1:12" ht="12.75" x14ac:dyDescent="0.25">
      <c r="B4" s="65" t="s">
        <v>3</v>
      </c>
      <c r="C4" s="65"/>
      <c r="D4" s="65"/>
      <c r="E4" s="65"/>
      <c r="F4" s="65"/>
      <c r="G4" s="65"/>
      <c r="H4" s="65"/>
    </row>
    <row r="5" spans="1:12" ht="12.75" x14ac:dyDescent="0.25">
      <c r="B5" s="3"/>
    </row>
    <row r="6" spans="1:12" ht="18.75" customHeight="1" x14ac:dyDescent="0.25">
      <c r="B6" s="66" t="s">
        <v>4</v>
      </c>
      <c r="C6" s="60" t="s">
        <v>5</v>
      </c>
      <c r="D6" s="60" t="s">
        <v>6</v>
      </c>
      <c r="E6" s="60" t="s">
        <v>7</v>
      </c>
      <c r="F6" s="60" t="s">
        <v>8</v>
      </c>
      <c r="G6" s="60" t="s">
        <v>9</v>
      </c>
      <c r="H6" s="60" t="s">
        <v>10</v>
      </c>
    </row>
    <row r="7" spans="1:12" s="5" customFormat="1" ht="30" customHeight="1" x14ac:dyDescent="0.25">
      <c r="A7" s="4"/>
      <c r="B7" s="67"/>
      <c r="C7" s="61"/>
      <c r="D7" s="61"/>
      <c r="E7" s="61"/>
      <c r="F7" s="61"/>
      <c r="G7" s="61"/>
      <c r="H7" s="61"/>
    </row>
    <row r="8" spans="1:12" s="5" customFormat="1" ht="15" customHeight="1" x14ac:dyDescent="0.25">
      <c r="A8" s="4"/>
      <c r="B8" s="6" t="s">
        <v>11</v>
      </c>
      <c r="C8" s="7">
        <f>C9+C363+C494</f>
        <v>98935474315</v>
      </c>
      <c r="D8" s="7">
        <f>D9+D363+D494</f>
        <v>11388877920.43</v>
      </c>
      <c r="E8" s="7">
        <f t="shared" ref="E8" si="0">E9+E363+E494</f>
        <v>399700318.00999999</v>
      </c>
      <c r="F8" s="7">
        <f>F9+F363+F494</f>
        <v>110724052553.44</v>
      </c>
      <c r="G8" s="7">
        <f>G9+G363+G494</f>
        <v>110324352235.43001</v>
      </c>
      <c r="H8" s="7">
        <f>IF(G8=0,0,IF(C8=0,100,G8/F8*100))</f>
        <v>99.639012203046775</v>
      </c>
      <c r="I8" s="55"/>
      <c r="J8" s="55"/>
      <c r="K8" s="55"/>
      <c r="L8" s="55"/>
    </row>
    <row r="9" spans="1:12" s="5" customFormat="1" ht="15" customHeight="1" x14ac:dyDescent="0.25">
      <c r="A9" s="4"/>
      <c r="B9" s="6" t="s">
        <v>12</v>
      </c>
      <c r="C9" s="7">
        <f>C10+C41+C49+C300+C323+C360+C487</f>
        <v>8495949160</v>
      </c>
      <c r="D9" s="7">
        <f t="shared" ref="D9:G9" si="1">D10+D41+D49+D300+D323+D360+D487</f>
        <v>-166557974.60999992</v>
      </c>
      <c r="E9" s="7">
        <f t="shared" si="1"/>
        <v>14448502.09</v>
      </c>
      <c r="F9" s="7">
        <f>F10+F41+F49+F300+F323+F360+F487</f>
        <v>8343839687.4800014</v>
      </c>
      <c r="G9" s="7">
        <f t="shared" si="1"/>
        <v>8329391185.3900013</v>
      </c>
      <c r="H9" s="7">
        <f>IF(G9=0,0,IF(F9=0,100,G9/F9*100))</f>
        <v>99.826836293227444</v>
      </c>
      <c r="I9" s="55"/>
      <c r="K9" s="55"/>
    </row>
    <row r="10" spans="1:12" s="5" customFormat="1" ht="15" customHeight="1" x14ac:dyDescent="0.25">
      <c r="A10" s="4"/>
      <c r="B10" s="6" t="s">
        <v>13</v>
      </c>
      <c r="C10" s="7">
        <f>C11+C13+C19+C22+C37</f>
        <v>4196927572</v>
      </c>
      <c r="D10" s="7">
        <f t="shared" ref="D10:G10" si="2">D11+D13+D19+D22+D37</f>
        <v>-86631762.210000098</v>
      </c>
      <c r="E10" s="7">
        <f t="shared" si="2"/>
        <v>3869264.63</v>
      </c>
      <c r="F10" s="7">
        <f t="shared" si="2"/>
        <v>4114165074.4200001</v>
      </c>
      <c r="G10" s="7">
        <f t="shared" si="2"/>
        <v>4110295809.79</v>
      </c>
      <c r="H10" s="7">
        <f>IF(G10=0,0,IF(F10=0,100,G10/F10*100))</f>
        <v>99.905952615901157</v>
      </c>
      <c r="K10" s="55"/>
    </row>
    <row r="11" spans="1:12" s="5" customFormat="1" ht="15" customHeight="1" x14ac:dyDescent="0.25">
      <c r="A11" s="4"/>
      <c r="B11" s="6" t="s">
        <v>14</v>
      </c>
      <c r="C11" s="7">
        <f>SUM(C12)</f>
        <v>6556017</v>
      </c>
      <c r="D11" s="7">
        <f t="shared" ref="D11:F11" si="3">SUM(D12)</f>
        <v>847942.5700000003</v>
      </c>
      <c r="E11" s="8">
        <f t="shared" si="3"/>
        <v>0</v>
      </c>
      <c r="F11" s="7">
        <f t="shared" si="3"/>
        <v>7403959.5700000003</v>
      </c>
      <c r="G11" s="7">
        <f>SUM(G12)</f>
        <v>7403959.5700000003</v>
      </c>
      <c r="H11" s="7">
        <f t="shared" ref="H11:H77" si="4">IF(G11=0,0,IF(F11=0,100,G11/F11*100))</f>
        <v>100</v>
      </c>
      <c r="K11" s="55"/>
    </row>
    <row r="12" spans="1:12" ht="15" customHeight="1" x14ac:dyDescent="0.25">
      <c r="A12" s="4"/>
      <c r="B12" s="9" t="s">
        <v>15</v>
      </c>
      <c r="C12" s="10">
        <v>6556017</v>
      </c>
      <c r="D12" s="11">
        <f>+G12-C12</f>
        <v>847942.5700000003</v>
      </c>
      <c r="E12" s="12">
        <v>0</v>
      </c>
      <c r="F12" s="13">
        <f>+C12+D12+E12</f>
        <v>7403959.5700000003</v>
      </c>
      <c r="G12" s="10">
        <v>7403959.5700000003</v>
      </c>
      <c r="H12" s="13">
        <f t="shared" si="4"/>
        <v>100</v>
      </c>
      <c r="K12" s="55"/>
    </row>
    <row r="13" spans="1:12" s="5" customFormat="1" ht="24" customHeight="1" x14ac:dyDescent="0.25">
      <c r="A13" s="4"/>
      <c r="B13" s="14" t="s">
        <v>16</v>
      </c>
      <c r="C13" s="15">
        <f>SUM(C14:C18)</f>
        <v>194736344</v>
      </c>
      <c r="D13" s="15">
        <f t="shared" ref="D13:F13" si="5">SUM(D14:D18)</f>
        <v>-13706630.899999997</v>
      </c>
      <c r="E13" s="15">
        <f t="shared" si="5"/>
        <v>3869264.63</v>
      </c>
      <c r="F13" s="15">
        <f t="shared" si="5"/>
        <v>184898977.72999999</v>
      </c>
      <c r="G13" s="15">
        <f>SUM(G14:G18)</f>
        <v>181029713.09999999</v>
      </c>
      <c r="H13" s="7">
        <f t="shared" si="4"/>
        <v>97.907362886748828</v>
      </c>
      <c r="K13" s="55"/>
    </row>
    <row r="14" spans="1:12" ht="16.5" customHeight="1" x14ac:dyDescent="0.25">
      <c r="A14" s="4"/>
      <c r="B14" s="16" t="s">
        <v>17</v>
      </c>
      <c r="C14" s="17">
        <v>65879631</v>
      </c>
      <c r="D14" s="11">
        <f t="shared" ref="D14:D18" si="6">+G14-C14</f>
        <v>3456558.2199999988</v>
      </c>
      <c r="E14" s="12">
        <v>0</v>
      </c>
      <c r="F14" s="13">
        <f>+C14+D14+E14</f>
        <v>69336189.219999999</v>
      </c>
      <c r="G14" s="10">
        <v>69336189.219999999</v>
      </c>
      <c r="H14" s="13">
        <f t="shared" si="4"/>
        <v>100</v>
      </c>
      <c r="K14" s="55"/>
    </row>
    <row r="15" spans="1:12" ht="15" customHeight="1" x14ac:dyDescent="0.25">
      <c r="A15" s="4"/>
      <c r="B15" s="16" t="s">
        <v>18</v>
      </c>
      <c r="C15" s="17">
        <v>40654824</v>
      </c>
      <c r="D15" s="11">
        <f t="shared" si="6"/>
        <v>-612218.97999999672</v>
      </c>
      <c r="E15" s="11">
        <v>3869264.63</v>
      </c>
      <c r="F15" s="13">
        <f>+C15+D15+E15</f>
        <v>43911869.650000006</v>
      </c>
      <c r="G15" s="10">
        <v>40042605.020000003</v>
      </c>
      <c r="H15" s="13">
        <f t="shared" si="4"/>
        <v>91.18856778169544</v>
      </c>
      <c r="K15" s="55"/>
    </row>
    <row r="16" spans="1:12" ht="17.25" customHeight="1" x14ac:dyDescent="0.25">
      <c r="A16" s="4"/>
      <c r="B16" s="16" t="s">
        <v>19</v>
      </c>
      <c r="C16" s="17">
        <v>42502525</v>
      </c>
      <c r="D16" s="11">
        <f t="shared" si="6"/>
        <v>-5012136.6499999985</v>
      </c>
      <c r="E16" s="12">
        <v>0</v>
      </c>
      <c r="F16" s="13">
        <f>+C16+D16+E16</f>
        <v>37490388.350000001</v>
      </c>
      <c r="G16" s="10">
        <v>37490388.350000001</v>
      </c>
      <c r="H16" s="13">
        <f t="shared" si="4"/>
        <v>100</v>
      </c>
      <c r="K16" s="55"/>
    </row>
    <row r="17" spans="1:11" ht="15" customHeight="1" x14ac:dyDescent="0.25">
      <c r="A17" s="4"/>
      <c r="B17" s="16" t="s">
        <v>20</v>
      </c>
      <c r="C17" s="17">
        <v>25654380</v>
      </c>
      <c r="D17" s="11">
        <f t="shared" si="6"/>
        <v>-378532.8900000006</v>
      </c>
      <c r="E17" s="12">
        <v>0</v>
      </c>
      <c r="F17" s="13">
        <f>+C17+D17+E17</f>
        <v>25275847.109999999</v>
      </c>
      <c r="G17" s="10">
        <v>25275847.109999999</v>
      </c>
      <c r="H17" s="13">
        <f t="shared" si="4"/>
        <v>100</v>
      </c>
      <c r="K17" s="55"/>
    </row>
    <row r="18" spans="1:11" ht="17.25" customHeight="1" x14ac:dyDescent="0.25">
      <c r="A18" s="4"/>
      <c r="B18" s="16" t="s">
        <v>21</v>
      </c>
      <c r="C18" s="17">
        <v>20044984</v>
      </c>
      <c r="D18" s="11">
        <f t="shared" si="6"/>
        <v>-11160300.6</v>
      </c>
      <c r="E18" s="12">
        <v>0</v>
      </c>
      <c r="F18" s="13">
        <f>+C18+D18+E18</f>
        <v>8884683.4000000004</v>
      </c>
      <c r="G18" s="10">
        <v>8884683.4000000004</v>
      </c>
      <c r="H18" s="13">
        <f t="shared" si="4"/>
        <v>100</v>
      </c>
      <c r="K18" s="55"/>
    </row>
    <row r="19" spans="1:11" s="5" customFormat="1" ht="15" customHeight="1" x14ac:dyDescent="0.25">
      <c r="A19" s="4"/>
      <c r="B19" s="14" t="s">
        <v>22</v>
      </c>
      <c r="C19" s="15">
        <f>SUM(C20:C21)</f>
        <v>3852301540</v>
      </c>
      <c r="D19" s="15">
        <f t="shared" ref="D19:F19" si="7">SUM(D20:D21)</f>
        <v>-72699668.930000097</v>
      </c>
      <c r="E19" s="18">
        <f t="shared" si="7"/>
        <v>0</v>
      </c>
      <c r="F19" s="15">
        <f t="shared" si="7"/>
        <v>3779601871.0699997</v>
      </c>
      <c r="G19" s="15">
        <f>SUM(G20:G21)</f>
        <v>3779601871.0699997</v>
      </c>
      <c r="H19" s="7">
        <f t="shared" si="4"/>
        <v>100</v>
      </c>
      <c r="K19" s="55"/>
    </row>
    <row r="20" spans="1:11" ht="36" customHeight="1" x14ac:dyDescent="0.25">
      <c r="A20" s="4"/>
      <c r="B20" s="16" t="s">
        <v>23</v>
      </c>
      <c r="C20" s="17">
        <v>3852301540</v>
      </c>
      <c r="D20" s="11">
        <f t="shared" ref="D20:D21" si="8">+G20-C20</f>
        <v>-72791528.900000095</v>
      </c>
      <c r="E20" s="19">
        <v>0</v>
      </c>
      <c r="F20" s="13">
        <f>+C20+D20+E20</f>
        <v>3779510011.0999999</v>
      </c>
      <c r="G20" s="10">
        <v>3779510011.0999999</v>
      </c>
      <c r="H20" s="13">
        <f t="shared" si="4"/>
        <v>100</v>
      </c>
      <c r="I20" s="5"/>
      <c r="K20" s="55"/>
    </row>
    <row r="21" spans="1:11" ht="36" customHeight="1" x14ac:dyDescent="0.25">
      <c r="A21" s="4"/>
      <c r="B21" s="16" t="s">
        <v>24</v>
      </c>
      <c r="C21" s="20">
        <v>0</v>
      </c>
      <c r="D21" s="11">
        <f t="shared" si="8"/>
        <v>91859.97</v>
      </c>
      <c r="E21" s="19">
        <v>0</v>
      </c>
      <c r="F21" s="13">
        <f>+C21+D21+E21</f>
        <v>91859.97</v>
      </c>
      <c r="G21" s="10">
        <v>91859.97</v>
      </c>
      <c r="H21" s="13">
        <f t="shared" si="4"/>
        <v>100</v>
      </c>
      <c r="I21" s="5"/>
      <c r="K21" s="55"/>
    </row>
    <row r="22" spans="1:11" s="5" customFormat="1" ht="15" customHeight="1" x14ac:dyDescent="0.25">
      <c r="A22" s="4"/>
      <c r="B22" s="14" t="s">
        <v>25</v>
      </c>
      <c r="C22" s="15">
        <f>SUM(C23+C29+C31)</f>
        <v>143333671</v>
      </c>
      <c r="D22" s="15">
        <f t="shared" ref="D22:F22" si="9">SUM(D23+D29+D31)</f>
        <v>-1324179.519999994</v>
      </c>
      <c r="E22" s="18">
        <f t="shared" si="9"/>
        <v>0</v>
      </c>
      <c r="F22" s="15">
        <f t="shared" si="9"/>
        <v>142009491.47999999</v>
      </c>
      <c r="G22" s="15">
        <f>SUM(G23+G29+G31)</f>
        <v>142009491.47999999</v>
      </c>
      <c r="H22" s="7">
        <f t="shared" si="4"/>
        <v>100</v>
      </c>
      <c r="I22" s="2"/>
      <c r="K22" s="55"/>
    </row>
    <row r="23" spans="1:11" s="5" customFormat="1" ht="15" customHeight="1" x14ac:dyDescent="0.25">
      <c r="A23" s="4"/>
      <c r="B23" s="14" t="s">
        <v>26</v>
      </c>
      <c r="C23" s="15">
        <f>SUM(C24:C28)</f>
        <v>47685603</v>
      </c>
      <c r="D23" s="15">
        <f t="shared" ref="D23:F23" si="10">SUM(D24:D28)</f>
        <v>-20804477.029999994</v>
      </c>
      <c r="E23" s="18">
        <f t="shared" si="10"/>
        <v>0</v>
      </c>
      <c r="F23" s="15">
        <f t="shared" si="10"/>
        <v>26881125.970000006</v>
      </c>
      <c r="G23" s="15">
        <f>SUM(G24:G28)</f>
        <v>26881125.970000003</v>
      </c>
      <c r="H23" s="7">
        <f t="shared" si="4"/>
        <v>99.999999999999986</v>
      </c>
      <c r="I23" s="2"/>
      <c r="K23" s="55"/>
    </row>
    <row r="24" spans="1:11" ht="24" customHeight="1" x14ac:dyDescent="0.25">
      <c r="A24" s="4"/>
      <c r="B24" s="16" t="s">
        <v>27</v>
      </c>
      <c r="C24" s="17">
        <v>36526680.729999997</v>
      </c>
      <c r="D24" s="11">
        <f t="shared" ref="D24:D28" si="11">+G24-C24</f>
        <v>-35256533.919999994</v>
      </c>
      <c r="E24" s="19">
        <v>0</v>
      </c>
      <c r="F24" s="13">
        <f>+C24+D24+E24</f>
        <v>1270146.8100000024</v>
      </c>
      <c r="G24" s="10">
        <v>1270146.81</v>
      </c>
      <c r="H24" s="13">
        <f t="shared" si="4"/>
        <v>99.999999999999815</v>
      </c>
      <c r="K24" s="55"/>
    </row>
    <row r="25" spans="1:11" ht="15" customHeight="1" x14ac:dyDescent="0.25">
      <c r="A25" s="4"/>
      <c r="B25" s="16" t="s">
        <v>28</v>
      </c>
      <c r="C25" s="17">
        <v>5785195.9900000002</v>
      </c>
      <c r="D25" s="11">
        <f t="shared" si="11"/>
        <v>-5523759.1400000006</v>
      </c>
      <c r="E25" s="19">
        <v>0</v>
      </c>
      <c r="F25" s="13">
        <f>+C25+D25+E25</f>
        <v>261436.84999999963</v>
      </c>
      <c r="G25" s="10">
        <v>261436.85</v>
      </c>
      <c r="H25" s="13">
        <f t="shared" si="4"/>
        <v>100.00000000000016</v>
      </c>
      <c r="K25" s="55"/>
    </row>
    <row r="26" spans="1:11" ht="15" customHeight="1" x14ac:dyDescent="0.25">
      <c r="A26" s="4"/>
      <c r="B26" s="16" t="s">
        <v>29</v>
      </c>
      <c r="C26" s="17">
        <v>0</v>
      </c>
      <c r="D26" s="11">
        <f t="shared" si="11"/>
        <v>25229924.07</v>
      </c>
      <c r="E26" s="19">
        <v>0</v>
      </c>
      <c r="F26" s="13">
        <f>+C26+D26+E26</f>
        <v>25229924.07</v>
      </c>
      <c r="G26" s="13">
        <v>25229924.07</v>
      </c>
      <c r="H26" s="13">
        <f t="shared" si="4"/>
        <v>100</v>
      </c>
      <c r="K26" s="55"/>
    </row>
    <row r="27" spans="1:11" ht="22.5" customHeight="1" x14ac:dyDescent="0.25">
      <c r="A27" s="4"/>
      <c r="B27" s="16" t="s">
        <v>30</v>
      </c>
      <c r="C27" s="17">
        <v>1224040.24</v>
      </c>
      <c r="D27" s="11">
        <f t="shared" si="11"/>
        <v>-1214652.3899999999</v>
      </c>
      <c r="E27" s="19">
        <v>0</v>
      </c>
      <c r="F27" s="13">
        <f>+C27+D27+E27</f>
        <v>9387.8500000000931</v>
      </c>
      <c r="G27" s="10">
        <v>9387.85</v>
      </c>
      <c r="H27" s="13">
        <f t="shared" si="4"/>
        <v>99.999999999999005</v>
      </c>
      <c r="I27" s="5"/>
      <c r="K27" s="55"/>
    </row>
    <row r="28" spans="1:11" ht="28.5" customHeight="1" x14ac:dyDescent="0.25">
      <c r="A28" s="4"/>
      <c r="B28" s="16" t="s">
        <v>31</v>
      </c>
      <c r="C28" s="17">
        <v>4149686.04</v>
      </c>
      <c r="D28" s="11">
        <f t="shared" si="11"/>
        <v>-4039455.65</v>
      </c>
      <c r="E28" s="19">
        <v>0</v>
      </c>
      <c r="F28" s="13">
        <f>+C28+D28+E28</f>
        <v>110230.39000000013</v>
      </c>
      <c r="G28" s="10">
        <v>110230.39</v>
      </c>
      <c r="H28" s="13">
        <f t="shared" si="4"/>
        <v>99.999999999999872</v>
      </c>
      <c r="K28" s="55"/>
    </row>
    <row r="29" spans="1:11" s="5" customFormat="1" ht="15" customHeight="1" x14ac:dyDescent="0.25">
      <c r="A29" s="4"/>
      <c r="B29" s="14" t="s">
        <v>32</v>
      </c>
      <c r="C29" s="15">
        <f>SUM(C30:C30)</f>
        <v>95648068</v>
      </c>
      <c r="D29" s="15">
        <f t="shared" ref="D29:F29" si="12">SUM(D30:D30)</f>
        <v>14675663.5</v>
      </c>
      <c r="E29" s="21">
        <f t="shared" si="12"/>
        <v>0</v>
      </c>
      <c r="F29" s="15">
        <f t="shared" si="12"/>
        <v>110323731.5</v>
      </c>
      <c r="G29" s="15">
        <f>SUM(G30:G30)</f>
        <v>110323731.5</v>
      </c>
      <c r="H29" s="7">
        <f t="shared" si="4"/>
        <v>100</v>
      </c>
      <c r="I29" s="2"/>
      <c r="K29" s="55"/>
    </row>
    <row r="30" spans="1:11" ht="24" customHeight="1" x14ac:dyDescent="0.25">
      <c r="A30" s="4"/>
      <c r="B30" s="22" t="s">
        <v>33</v>
      </c>
      <c r="C30" s="23">
        <v>95648068</v>
      </c>
      <c r="D30" s="11">
        <f>+G30-C30</f>
        <v>14675663.5</v>
      </c>
      <c r="E30" s="24">
        <v>0</v>
      </c>
      <c r="F30" s="13">
        <f>+C30+D30+E30</f>
        <v>110323731.5</v>
      </c>
      <c r="G30" s="13">
        <v>110323731.5</v>
      </c>
      <c r="H30" s="13">
        <f t="shared" si="4"/>
        <v>100</v>
      </c>
      <c r="K30" s="55"/>
    </row>
    <row r="31" spans="1:11" ht="15" customHeight="1" x14ac:dyDescent="0.25">
      <c r="A31" s="4"/>
      <c r="B31" s="14" t="s">
        <v>34</v>
      </c>
      <c r="C31" s="21">
        <f>SUM(C32:C36)</f>
        <v>0</v>
      </c>
      <c r="D31" s="15">
        <f t="shared" ref="D31:F31" si="13">SUM(D32:D36)</f>
        <v>4804634.01</v>
      </c>
      <c r="E31" s="21">
        <f t="shared" si="13"/>
        <v>0</v>
      </c>
      <c r="F31" s="15">
        <f t="shared" si="13"/>
        <v>4804634.01</v>
      </c>
      <c r="G31" s="15">
        <f>SUM(G32:G36)</f>
        <v>4804634.01</v>
      </c>
      <c r="H31" s="7">
        <f t="shared" si="4"/>
        <v>100</v>
      </c>
      <c r="K31" s="55"/>
    </row>
    <row r="32" spans="1:11" ht="24" customHeight="1" x14ac:dyDescent="0.25">
      <c r="A32" s="4"/>
      <c r="B32" s="22" t="s">
        <v>35</v>
      </c>
      <c r="C32" s="25">
        <v>0</v>
      </c>
      <c r="D32" s="11">
        <f t="shared" ref="D32:D36" si="14">+G32-C32</f>
        <v>238415.42</v>
      </c>
      <c r="E32" s="24">
        <v>0</v>
      </c>
      <c r="F32" s="13">
        <f>+C32+D32+E32</f>
        <v>238415.42</v>
      </c>
      <c r="G32" s="13">
        <v>238415.42</v>
      </c>
      <c r="H32" s="13">
        <f t="shared" si="4"/>
        <v>100</v>
      </c>
      <c r="K32" s="55"/>
    </row>
    <row r="33" spans="1:11" ht="15" customHeight="1" x14ac:dyDescent="0.25">
      <c r="A33" s="4"/>
      <c r="B33" s="22" t="s">
        <v>36</v>
      </c>
      <c r="C33" s="25">
        <v>0</v>
      </c>
      <c r="D33" s="11">
        <f t="shared" si="14"/>
        <v>38558.32</v>
      </c>
      <c r="E33" s="24">
        <v>0</v>
      </c>
      <c r="F33" s="13">
        <f>+C33+D33+E33</f>
        <v>38558.32</v>
      </c>
      <c r="G33" s="13">
        <v>38558.32</v>
      </c>
      <c r="H33" s="13">
        <f t="shared" si="4"/>
        <v>100</v>
      </c>
      <c r="K33" s="55"/>
    </row>
    <row r="34" spans="1:11" ht="25.5" customHeight="1" x14ac:dyDescent="0.25">
      <c r="A34" s="4"/>
      <c r="B34" s="22" t="s">
        <v>37</v>
      </c>
      <c r="C34" s="25">
        <v>0</v>
      </c>
      <c r="D34" s="11">
        <f t="shared" si="14"/>
        <v>4509172.05</v>
      </c>
      <c r="E34" s="24">
        <v>0</v>
      </c>
      <c r="F34" s="13">
        <f>+C34+D34+E34</f>
        <v>4509172.05</v>
      </c>
      <c r="G34" s="13">
        <v>4509172.05</v>
      </c>
      <c r="H34" s="13">
        <f t="shared" si="4"/>
        <v>100</v>
      </c>
      <c r="K34" s="55"/>
    </row>
    <row r="35" spans="1:11" ht="24" customHeight="1" x14ac:dyDescent="0.25">
      <c r="A35" s="4"/>
      <c r="B35" s="22" t="s">
        <v>38</v>
      </c>
      <c r="C35" s="25">
        <v>0</v>
      </c>
      <c r="D35" s="11">
        <f t="shared" si="14"/>
        <v>1809.38</v>
      </c>
      <c r="E35" s="24">
        <v>0</v>
      </c>
      <c r="F35" s="13">
        <f>+C35+D35+E35</f>
        <v>1809.38</v>
      </c>
      <c r="G35" s="13">
        <v>1809.38</v>
      </c>
      <c r="H35" s="13">
        <f t="shared" si="4"/>
        <v>100</v>
      </c>
      <c r="I35" s="5"/>
      <c r="K35" s="55"/>
    </row>
    <row r="36" spans="1:11" s="5" customFormat="1" ht="24" customHeight="1" x14ac:dyDescent="0.25">
      <c r="A36" s="4"/>
      <c r="B36" s="22" t="s">
        <v>39</v>
      </c>
      <c r="C36" s="25">
        <v>0</v>
      </c>
      <c r="D36" s="11">
        <f t="shared" si="14"/>
        <v>16678.84</v>
      </c>
      <c r="E36" s="24">
        <v>0</v>
      </c>
      <c r="F36" s="13">
        <f>+C36+D36+E36</f>
        <v>16678.84</v>
      </c>
      <c r="G36" s="13">
        <v>16678.84</v>
      </c>
      <c r="H36" s="13">
        <f t="shared" si="4"/>
        <v>100</v>
      </c>
      <c r="I36" s="2"/>
      <c r="K36" s="55"/>
    </row>
    <row r="37" spans="1:11" ht="37.5" customHeight="1" x14ac:dyDescent="0.25">
      <c r="A37" s="4"/>
      <c r="B37" s="14" t="s">
        <v>40</v>
      </c>
      <c r="C37" s="21">
        <f>SUM(C38:C40)</f>
        <v>0</v>
      </c>
      <c r="D37" s="15">
        <f t="shared" ref="D37:F37" si="15">SUM(D38:D40)</f>
        <v>250774.57</v>
      </c>
      <c r="E37" s="21">
        <f t="shared" si="15"/>
        <v>0</v>
      </c>
      <c r="F37" s="15">
        <f t="shared" si="15"/>
        <v>250774.57</v>
      </c>
      <c r="G37" s="15">
        <f>SUM(G38:G40)</f>
        <v>250774.57</v>
      </c>
      <c r="H37" s="7">
        <f t="shared" si="4"/>
        <v>100</v>
      </c>
      <c r="K37" s="55"/>
    </row>
    <row r="38" spans="1:11" ht="50.25" customHeight="1" x14ac:dyDescent="0.25">
      <c r="A38" s="4"/>
      <c r="B38" s="22" t="s">
        <v>41</v>
      </c>
      <c r="C38" s="25">
        <v>0</v>
      </c>
      <c r="D38" s="11">
        <f t="shared" ref="D38:D40" si="16">+G38-C38</f>
        <v>64031.880000000005</v>
      </c>
      <c r="E38" s="24">
        <v>0</v>
      </c>
      <c r="F38" s="13">
        <f>+C38+D38+E38</f>
        <v>64031.880000000005</v>
      </c>
      <c r="G38" s="13">
        <f>18751.51+45280.37</f>
        <v>64031.880000000005</v>
      </c>
      <c r="H38" s="13">
        <f t="shared" si="4"/>
        <v>100</v>
      </c>
      <c r="K38" s="55"/>
    </row>
    <row r="39" spans="1:11" ht="15.75" customHeight="1" x14ac:dyDescent="0.25">
      <c r="A39" s="4"/>
      <c r="B39" s="22" t="s">
        <v>42</v>
      </c>
      <c r="C39" s="25">
        <v>0</v>
      </c>
      <c r="D39" s="11">
        <f t="shared" si="16"/>
        <v>49956.57</v>
      </c>
      <c r="E39" s="24">
        <v>0</v>
      </c>
      <c r="F39" s="13">
        <f>+C39+D39+E39</f>
        <v>49956.57</v>
      </c>
      <c r="G39" s="13">
        <f>15092.61+34863.96</f>
        <v>49956.57</v>
      </c>
      <c r="H39" s="13">
        <f t="shared" si="4"/>
        <v>100</v>
      </c>
      <c r="I39" s="5"/>
      <c r="K39" s="55"/>
    </row>
    <row r="40" spans="1:11" s="5" customFormat="1" ht="15" customHeight="1" x14ac:dyDescent="0.25">
      <c r="A40" s="4"/>
      <c r="B40" s="22" t="s">
        <v>43</v>
      </c>
      <c r="C40" s="25">
        <v>0</v>
      </c>
      <c r="D40" s="11">
        <f t="shared" si="16"/>
        <v>136786.12</v>
      </c>
      <c r="E40" s="24">
        <v>0</v>
      </c>
      <c r="F40" s="13">
        <f>+C40+D40+E40</f>
        <v>136786.12</v>
      </c>
      <c r="G40" s="13">
        <f>40612.95+96173.17</f>
        <v>136786.12</v>
      </c>
      <c r="H40" s="13">
        <f t="shared" si="4"/>
        <v>100</v>
      </c>
      <c r="K40" s="55"/>
    </row>
    <row r="41" spans="1:11" s="5" customFormat="1" ht="15" customHeight="1" x14ac:dyDescent="0.25">
      <c r="A41" s="4"/>
      <c r="B41" s="14" t="s">
        <v>44</v>
      </c>
      <c r="C41" s="21">
        <f t="shared" ref="C41:G42" si="17">+C42</f>
        <v>0</v>
      </c>
      <c r="D41" s="15">
        <f t="shared" si="17"/>
        <v>40731578.910000004</v>
      </c>
      <c r="E41" s="15">
        <f t="shared" si="17"/>
        <v>1119237.46</v>
      </c>
      <c r="F41" s="15">
        <f t="shared" si="17"/>
        <v>41850816.370000005</v>
      </c>
      <c r="G41" s="15">
        <f t="shared" si="17"/>
        <v>40731578.910000004</v>
      </c>
      <c r="H41" s="7">
        <f t="shared" si="4"/>
        <v>97.325649635828114</v>
      </c>
      <c r="K41" s="55"/>
    </row>
    <row r="42" spans="1:11" s="5" customFormat="1" ht="15" customHeight="1" x14ac:dyDescent="0.25">
      <c r="A42" s="4"/>
      <c r="B42" s="14" t="s">
        <v>45</v>
      </c>
      <c r="C42" s="21">
        <f>+C43</f>
        <v>0</v>
      </c>
      <c r="D42" s="15">
        <f t="shared" si="17"/>
        <v>40731578.910000004</v>
      </c>
      <c r="E42" s="15">
        <f t="shared" si="17"/>
        <v>1119237.46</v>
      </c>
      <c r="F42" s="15">
        <f t="shared" si="17"/>
        <v>41850816.370000005</v>
      </c>
      <c r="G42" s="15">
        <f t="shared" si="17"/>
        <v>40731578.910000004</v>
      </c>
      <c r="H42" s="7">
        <f t="shared" si="4"/>
        <v>97.325649635828114</v>
      </c>
      <c r="I42" s="2"/>
      <c r="K42" s="55"/>
    </row>
    <row r="43" spans="1:11" ht="15" customHeight="1" x14ac:dyDescent="0.25">
      <c r="A43" s="4"/>
      <c r="B43" s="26" t="s">
        <v>46</v>
      </c>
      <c r="C43" s="8">
        <f>SUM(C44:C48)</f>
        <v>0</v>
      </c>
      <c r="D43" s="7">
        <f t="shared" ref="D43:F43" si="18">SUM(D44:D48)</f>
        <v>40731578.910000004</v>
      </c>
      <c r="E43" s="7">
        <f t="shared" si="18"/>
        <v>1119237.46</v>
      </c>
      <c r="F43" s="7">
        <f t="shared" si="18"/>
        <v>41850816.370000005</v>
      </c>
      <c r="G43" s="7">
        <f>SUM(G44:G48)</f>
        <v>40731578.910000004</v>
      </c>
      <c r="H43" s="7">
        <f t="shared" si="4"/>
        <v>97.325649635828114</v>
      </c>
      <c r="K43" s="55"/>
    </row>
    <row r="44" spans="1:11" ht="24.75" customHeight="1" x14ac:dyDescent="0.25">
      <c r="A44" s="4"/>
      <c r="B44" s="22" t="s">
        <v>47</v>
      </c>
      <c r="C44" s="25">
        <v>0</v>
      </c>
      <c r="D44" s="11">
        <f>+G44-C44</f>
        <v>37739195.350000001</v>
      </c>
      <c r="E44" s="11">
        <v>838977.14</v>
      </c>
      <c r="F44" s="13">
        <f>+C44+D44+E44</f>
        <v>38578172.490000002</v>
      </c>
      <c r="G44" s="13">
        <v>37739195.350000001</v>
      </c>
      <c r="H44" s="13">
        <f>IF(G44=0,0,IF(F44=0,100,G44/F44*100))</f>
        <v>97.825254319090732</v>
      </c>
      <c r="K44" s="55"/>
    </row>
    <row r="45" spans="1:11" ht="24" customHeight="1" x14ac:dyDescent="0.25">
      <c r="A45" s="4"/>
      <c r="B45" s="22" t="s">
        <v>48</v>
      </c>
      <c r="C45" s="25">
        <v>0</v>
      </c>
      <c r="D45" s="11">
        <f t="shared" ref="D45:D48" si="19">+G45-C45</f>
        <v>1065393.75</v>
      </c>
      <c r="E45" s="24">
        <v>0</v>
      </c>
      <c r="F45" s="13">
        <f t="shared" ref="F45:F48" si="20">+C45+D45+E45</f>
        <v>1065393.75</v>
      </c>
      <c r="G45" s="13">
        <v>1065393.75</v>
      </c>
      <c r="H45" s="13">
        <f>IF(G45=0,0,IF(F45=0,100,G45/F45*100))</f>
        <v>100</v>
      </c>
      <c r="I45" s="5"/>
      <c r="K45" s="55"/>
    </row>
    <row r="46" spans="1:11" s="5" customFormat="1" x14ac:dyDescent="0.25">
      <c r="A46" s="4"/>
      <c r="B46" s="27" t="s">
        <v>49</v>
      </c>
      <c r="C46" s="25">
        <v>0</v>
      </c>
      <c r="D46" s="11">
        <f t="shared" si="19"/>
        <v>999331.92</v>
      </c>
      <c r="E46" s="11">
        <v>280260.32</v>
      </c>
      <c r="F46" s="13">
        <f t="shared" si="20"/>
        <v>1279592.24</v>
      </c>
      <c r="G46" s="13">
        <v>999331.92</v>
      </c>
      <c r="H46" s="13">
        <f>IF(G46=0,0,IF(F46=0,100,G46/F46*100))</f>
        <v>78.097685243855494</v>
      </c>
      <c r="K46" s="55"/>
    </row>
    <row r="47" spans="1:11" s="5" customFormat="1" ht="15" customHeight="1" x14ac:dyDescent="0.25">
      <c r="A47" s="4"/>
      <c r="B47" s="28" t="s">
        <v>50</v>
      </c>
      <c r="C47" s="25">
        <v>0</v>
      </c>
      <c r="D47" s="11">
        <f t="shared" si="19"/>
        <v>776697</v>
      </c>
      <c r="E47" s="24">
        <v>0</v>
      </c>
      <c r="F47" s="13">
        <f t="shared" si="20"/>
        <v>776697</v>
      </c>
      <c r="G47" s="13">
        <v>776697</v>
      </c>
      <c r="H47" s="13">
        <f>IF(G47=0,0,IF(F47=0,100,G47/F47*100))</f>
        <v>100</v>
      </c>
      <c r="K47" s="55"/>
    </row>
    <row r="48" spans="1:11" s="5" customFormat="1" ht="40.5" customHeight="1" x14ac:dyDescent="0.25">
      <c r="A48" s="4"/>
      <c r="B48" s="28" t="s">
        <v>51</v>
      </c>
      <c r="C48" s="25">
        <v>0</v>
      </c>
      <c r="D48" s="11">
        <f t="shared" si="19"/>
        <v>150960.89000000001</v>
      </c>
      <c r="E48" s="24">
        <v>0</v>
      </c>
      <c r="F48" s="13">
        <f t="shared" si="20"/>
        <v>150960.89000000001</v>
      </c>
      <c r="G48" s="13">
        <v>150960.89000000001</v>
      </c>
      <c r="H48" s="13">
        <f>IF(G48=0,0,IF(F48=0,100,G48/F48*100))</f>
        <v>100</v>
      </c>
      <c r="I48" s="2"/>
      <c r="K48" s="55"/>
    </row>
    <row r="49" spans="1:11" ht="15" customHeight="1" x14ac:dyDescent="0.25">
      <c r="A49" s="4"/>
      <c r="B49" s="29" t="s">
        <v>52</v>
      </c>
      <c r="C49" s="7">
        <f>C50+C218+C293</f>
        <v>3291376452.9999995</v>
      </c>
      <c r="D49" s="7">
        <f t="shared" ref="D49:G49" si="21">D50+D218+D293</f>
        <v>168187831.5200001</v>
      </c>
      <c r="E49" s="8">
        <f t="shared" si="21"/>
        <v>0</v>
      </c>
      <c r="F49" s="7">
        <f t="shared" si="21"/>
        <v>3459564284.5200005</v>
      </c>
      <c r="G49" s="7">
        <f t="shared" si="21"/>
        <v>3459564284.5200005</v>
      </c>
      <c r="H49" s="7">
        <f t="shared" si="4"/>
        <v>100</v>
      </c>
      <c r="K49" s="55"/>
    </row>
    <row r="50" spans="1:11" ht="24" customHeight="1" x14ac:dyDescent="0.25">
      <c r="A50" s="4"/>
      <c r="B50" s="6" t="s">
        <v>53</v>
      </c>
      <c r="C50" s="7">
        <f>C51+C62+C82+C96+C99+C109+C126+C145+C154+C156+C159+C216</f>
        <v>3095183737.9999995</v>
      </c>
      <c r="D50" s="7">
        <f t="shared" ref="D50:G50" si="22">D51+D62+D82+D96+D99+D109+D126+D145+D154+D156+D159+D216</f>
        <v>204569706.13000011</v>
      </c>
      <c r="E50" s="8">
        <f t="shared" si="22"/>
        <v>0</v>
      </c>
      <c r="F50" s="7">
        <f>F51+F62+F82+F96+F99+F109+F126+F145+F154+F156+F159+F216</f>
        <v>3299753444.1300001</v>
      </c>
      <c r="G50" s="7">
        <f t="shared" si="22"/>
        <v>3299753444.1300001</v>
      </c>
      <c r="H50" s="7">
        <f t="shared" si="4"/>
        <v>100</v>
      </c>
      <c r="K50" s="55"/>
    </row>
    <row r="51" spans="1:11" ht="25.5" customHeight="1" x14ac:dyDescent="0.25">
      <c r="A51" s="4"/>
      <c r="B51" s="30" t="s">
        <v>54</v>
      </c>
      <c r="C51" s="7">
        <f>SUM(C52:C61)</f>
        <v>9803157</v>
      </c>
      <c r="D51" s="7">
        <f t="shared" ref="D51:E51" si="23">SUM(D52:D61)</f>
        <v>-2654853</v>
      </c>
      <c r="E51" s="8">
        <f t="shared" si="23"/>
        <v>0</v>
      </c>
      <c r="F51" s="7">
        <f>SUM(F52:F61)</f>
        <v>7148304</v>
      </c>
      <c r="G51" s="7">
        <f>SUM(G52:G61)</f>
        <v>7148304</v>
      </c>
      <c r="H51" s="7">
        <f t="shared" si="4"/>
        <v>100</v>
      </c>
      <c r="K51" s="55"/>
    </row>
    <row r="52" spans="1:11" ht="15" customHeight="1" x14ac:dyDescent="0.25">
      <c r="A52" s="4"/>
      <c r="B52" s="16" t="s">
        <v>55</v>
      </c>
      <c r="C52" s="17">
        <v>38869.519999999997</v>
      </c>
      <c r="D52" s="11">
        <f>+G52-C52</f>
        <v>-38869.519999999997</v>
      </c>
      <c r="E52" s="24">
        <v>0</v>
      </c>
      <c r="F52" s="13">
        <f t="shared" ref="F52:F61" si="24">+C52+D52+E52</f>
        <v>0</v>
      </c>
      <c r="G52" s="13">
        <v>0</v>
      </c>
      <c r="H52" s="13">
        <f t="shared" si="4"/>
        <v>0</v>
      </c>
      <c r="K52" s="55"/>
    </row>
    <row r="53" spans="1:11" ht="15" customHeight="1" x14ac:dyDescent="0.25">
      <c r="A53" s="4"/>
      <c r="B53" s="16" t="s">
        <v>56</v>
      </c>
      <c r="C53" s="17">
        <v>43771.1</v>
      </c>
      <c r="D53" s="11">
        <f t="shared" ref="D53:D61" si="25">+G53-C53</f>
        <v>-16649.099999999999</v>
      </c>
      <c r="E53" s="24">
        <v>0</v>
      </c>
      <c r="F53" s="13">
        <f>+C53+D53+E53</f>
        <v>27122</v>
      </c>
      <c r="G53" s="13">
        <v>27122</v>
      </c>
      <c r="H53" s="13">
        <f t="shared" si="4"/>
        <v>100</v>
      </c>
      <c r="K53" s="55"/>
    </row>
    <row r="54" spans="1:11" ht="24" customHeight="1" x14ac:dyDescent="0.25">
      <c r="A54" s="4"/>
      <c r="B54" s="16" t="s">
        <v>57</v>
      </c>
      <c r="C54" s="24">
        <v>0</v>
      </c>
      <c r="D54" s="11">
        <f t="shared" si="25"/>
        <v>1877</v>
      </c>
      <c r="E54" s="24">
        <v>0</v>
      </c>
      <c r="F54" s="13">
        <f t="shared" ref="F54:F56" si="26">+C54+D54+E54</f>
        <v>1877</v>
      </c>
      <c r="G54" s="13">
        <v>1877</v>
      </c>
      <c r="H54" s="13">
        <f>IF(G54=0,0,IF(F54=0,100,G54/F54*100))</f>
        <v>100</v>
      </c>
      <c r="K54" s="55"/>
    </row>
    <row r="55" spans="1:11" ht="31.5" customHeight="1" x14ac:dyDescent="0.25">
      <c r="A55" s="4"/>
      <c r="B55" s="16" t="s">
        <v>58</v>
      </c>
      <c r="C55" s="17">
        <v>490393.12</v>
      </c>
      <c r="D55" s="11">
        <f t="shared" si="25"/>
        <v>102683.88</v>
      </c>
      <c r="E55" s="24">
        <v>0</v>
      </c>
      <c r="F55" s="13">
        <f t="shared" si="26"/>
        <v>593077</v>
      </c>
      <c r="G55" s="13">
        <v>593077</v>
      </c>
      <c r="H55" s="13">
        <f t="shared" si="4"/>
        <v>100</v>
      </c>
      <c r="I55" s="5"/>
      <c r="K55" s="55"/>
    </row>
    <row r="56" spans="1:11" s="5" customFormat="1" ht="24" customHeight="1" x14ac:dyDescent="0.25">
      <c r="A56" s="4"/>
      <c r="B56" s="16" t="s">
        <v>59</v>
      </c>
      <c r="C56" s="17">
        <v>5429409.8799999999</v>
      </c>
      <c r="D56" s="11">
        <f t="shared" si="25"/>
        <v>-2184602.88</v>
      </c>
      <c r="E56" s="24">
        <v>0</v>
      </c>
      <c r="F56" s="13">
        <f t="shared" si="26"/>
        <v>3244807</v>
      </c>
      <c r="G56" s="13">
        <v>3244807</v>
      </c>
      <c r="H56" s="13">
        <f t="shared" si="4"/>
        <v>100</v>
      </c>
      <c r="I56" s="2"/>
      <c r="K56" s="55"/>
    </row>
    <row r="57" spans="1:11" ht="29.1" customHeight="1" x14ac:dyDescent="0.25">
      <c r="A57" s="4"/>
      <c r="B57" s="16" t="s">
        <v>60</v>
      </c>
      <c r="C57" s="17">
        <v>425604.06</v>
      </c>
      <c r="D57" s="11">
        <f t="shared" si="25"/>
        <v>-91179.06</v>
      </c>
      <c r="E57" s="24">
        <v>0</v>
      </c>
      <c r="F57" s="13">
        <f t="shared" si="24"/>
        <v>334425</v>
      </c>
      <c r="G57" s="13">
        <v>334425</v>
      </c>
      <c r="H57" s="13">
        <f t="shared" si="4"/>
        <v>100</v>
      </c>
      <c r="K57" s="55"/>
    </row>
    <row r="58" spans="1:11" ht="18" customHeight="1" x14ac:dyDescent="0.25">
      <c r="A58" s="4"/>
      <c r="B58" s="16" t="s">
        <v>61</v>
      </c>
      <c r="C58" s="17">
        <v>384695.49</v>
      </c>
      <c r="D58" s="11">
        <f t="shared" si="25"/>
        <v>-45255.489999999991</v>
      </c>
      <c r="E58" s="24">
        <v>0</v>
      </c>
      <c r="F58" s="13">
        <f t="shared" si="24"/>
        <v>339440</v>
      </c>
      <c r="G58" s="13">
        <v>339440</v>
      </c>
      <c r="H58" s="13">
        <f t="shared" si="4"/>
        <v>100</v>
      </c>
      <c r="K58" s="55"/>
    </row>
    <row r="59" spans="1:11" ht="24" customHeight="1" x14ac:dyDescent="0.25">
      <c r="A59" s="4"/>
      <c r="B59" s="16" t="s">
        <v>62</v>
      </c>
      <c r="C59" s="17">
        <v>612981.6</v>
      </c>
      <c r="D59" s="11">
        <f t="shared" si="25"/>
        <v>-184775.59999999998</v>
      </c>
      <c r="E59" s="24">
        <v>0</v>
      </c>
      <c r="F59" s="13">
        <f t="shared" si="24"/>
        <v>428206</v>
      </c>
      <c r="G59" s="13">
        <v>428206</v>
      </c>
      <c r="H59" s="13">
        <f t="shared" si="4"/>
        <v>100</v>
      </c>
      <c r="K59" s="55"/>
    </row>
    <row r="60" spans="1:11" ht="24.75" customHeight="1" x14ac:dyDescent="0.25">
      <c r="A60" s="4"/>
      <c r="B60" s="16" t="s">
        <v>63</v>
      </c>
      <c r="C60" s="17">
        <v>1395969.56</v>
      </c>
      <c r="D60" s="11">
        <f t="shared" si="25"/>
        <v>116633.43999999994</v>
      </c>
      <c r="E60" s="24">
        <v>0</v>
      </c>
      <c r="F60" s="13">
        <f t="shared" si="24"/>
        <v>1512603</v>
      </c>
      <c r="G60" s="13">
        <v>1512603</v>
      </c>
      <c r="H60" s="13">
        <f t="shared" si="4"/>
        <v>100</v>
      </c>
      <c r="K60" s="55"/>
    </row>
    <row r="61" spans="1:11" ht="15" customHeight="1" x14ac:dyDescent="0.25">
      <c r="A61" s="4"/>
      <c r="B61" s="16" t="s">
        <v>64</v>
      </c>
      <c r="C61" s="17">
        <v>981462.67</v>
      </c>
      <c r="D61" s="11">
        <f t="shared" si="25"/>
        <v>-314715.67000000004</v>
      </c>
      <c r="E61" s="24">
        <v>0</v>
      </c>
      <c r="F61" s="13">
        <f t="shared" si="24"/>
        <v>666747</v>
      </c>
      <c r="G61" s="13">
        <v>666747</v>
      </c>
      <c r="H61" s="13">
        <f t="shared" si="4"/>
        <v>100</v>
      </c>
      <c r="K61" s="55"/>
    </row>
    <row r="62" spans="1:11" ht="15" customHeight="1" x14ac:dyDescent="0.25">
      <c r="A62" s="4"/>
      <c r="B62" s="14" t="s">
        <v>65</v>
      </c>
      <c r="C62" s="15">
        <f>SUM(C63:C81)</f>
        <v>118526751.00000001</v>
      </c>
      <c r="D62" s="15">
        <f t="shared" ref="D62:F62" si="27">SUM(D63:D81)</f>
        <v>16104137.510000002</v>
      </c>
      <c r="E62" s="21">
        <f t="shared" si="27"/>
        <v>0</v>
      </c>
      <c r="F62" s="15">
        <f t="shared" si="27"/>
        <v>134630888.51000002</v>
      </c>
      <c r="G62" s="15">
        <f>SUM(G63:G81)</f>
        <v>134630888.51000002</v>
      </c>
      <c r="H62" s="7">
        <f t="shared" si="4"/>
        <v>100</v>
      </c>
      <c r="K62" s="55"/>
    </row>
    <row r="63" spans="1:11" ht="15" customHeight="1" x14ac:dyDescent="0.25">
      <c r="A63" s="4"/>
      <c r="B63" s="16" t="s">
        <v>66</v>
      </c>
      <c r="C63" s="17">
        <v>17670323.620000001</v>
      </c>
      <c r="D63" s="11">
        <f t="shared" ref="D63:D81" si="28">+G63-C63</f>
        <v>-243413.62000000104</v>
      </c>
      <c r="E63" s="24">
        <v>0</v>
      </c>
      <c r="F63" s="13">
        <f t="shared" ref="F63:F81" si="29">+C63+D63+E63</f>
        <v>17426910</v>
      </c>
      <c r="G63" s="13">
        <v>17426910</v>
      </c>
      <c r="H63" s="13">
        <f t="shared" si="4"/>
        <v>100</v>
      </c>
      <c r="K63" s="55"/>
    </row>
    <row r="64" spans="1:11" ht="15" customHeight="1" x14ac:dyDescent="0.25">
      <c r="A64" s="4"/>
      <c r="B64" s="16" t="s">
        <v>67</v>
      </c>
      <c r="C64" s="17">
        <v>57610164.380000003</v>
      </c>
      <c r="D64" s="11">
        <f t="shared" si="28"/>
        <v>10318685.119999997</v>
      </c>
      <c r="E64" s="24">
        <v>0</v>
      </c>
      <c r="F64" s="13">
        <f t="shared" si="29"/>
        <v>67928849.5</v>
      </c>
      <c r="G64" s="13">
        <v>67928849.5</v>
      </c>
      <c r="H64" s="13">
        <f t="shared" si="4"/>
        <v>100</v>
      </c>
      <c r="K64" s="55"/>
    </row>
    <row r="65" spans="1:11" ht="15" customHeight="1" x14ac:dyDescent="0.25">
      <c r="A65" s="4"/>
      <c r="B65" s="16" t="s">
        <v>68</v>
      </c>
      <c r="C65" s="17">
        <v>29285234.059999999</v>
      </c>
      <c r="D65" s="11">
        <f t="shared" si="28"/>
        <v>5748649.9400000013</v>
      </c>
      <c r="E65" s="24">
        <v>0</v>
      </c>
      <c r="F65" s="13">
        <f t="shared" si="29"/>
        <v>35033884</v>
      </c>
      <c r="G65" s="13">
        <v>35033884</v>
      </c>
      <c r="H65" s="13">
        <f t="shared" si="4"/>
        <v>100</v>
      </c>
      <c r="K65" s="55"/>
    </row>
    <row r="66" spans="1:11" ht="15" customHeight="1" x14ac:dyDescent="0.25">
      <c r="A66" s="4"/>
      <c r="B66" s="16" t="s">
        <v>69</v>
      </c>
      <c r="C66" s="17">
        <v>1656648.4</v>
      </c>
      <c r="D66" s="11">
        <f t="shared" si="28"/>
        <v>487351.60000000009</v>
      </c>
      <c r="E66" s="24">
        <v>0</v>
      </c>
      <c r="F66" s="13">
        <f t="shared" si="29"/>
        <v>2144000</v>
      </c>
      <c r="G66" s="13">
        <v>2144000</v>
      </c>
      <c r="H66" s="13">
        <f t="shared" si="4"/>
        <v>100</v>
      </c>
      <c r="I66" s="5"/>
      <c r="K66" s="55"/>
    </row>
    <row r="67" spans="1:11" s="5" customFormat="1" ht="15" customHeight="1" x14ac:dyDescent="0.25">
      <c r="A67" s="4"/>
      <c r="B67" s="16" t="s">
        <v>70</v>
      </c>
      <c r="C67" s="17">
        <v>2186107.4</v>
      </c>
      <c r="D67" s="11">
        <f t="shared" si="28"/>
        <v>-987307.39999999991</v>
      </c>
      <c r="E67" s="24">
        <v>0</v>
      </c>
      <c r="F67" s="13">
        <f t="shared" si="29"/>
        <v>1198800</v>
      </c>
      <c r="G67" s="13">
        <v>1198800</v>
      </c>
      <c r="H67" s="13">
        <f t="shared" si="4"/>
        <v>100</v>
      </c>
      <c r="I67" s="2"/>
      <c r="K67" s="55"/>
    </row>
    <row r="68" spans="1:11" ht="15.6" customHeight="1" x14ac:dyDescent="0.25">
      <c r="A68" s="4"/>
      <c r="B68" s="16" t="s">
        <v>71</v>
      </c>
      <c r="C68" s="17">
        <v>2036763.69</v>
      </c>
      <c r="D68" s="11">
        <f t="shared" si="28"/>
        <v>102023.31000000006</v>
      </c>
      <c r="E68" s="24">
        <v>0</v>
      </c>
      <c r="F68" s="13">
        <f t="shared" si="29"/>
        <v>2138787</v>
      </c>
      <c r="G68" s="13">
        <v>2138787</v>
      </c>
      <c r="H68" s="13">
        <f t="shared" si="4"/>
        <v>100</v>
      </c>
      <c r="K68" s="55"/>
    </row>
    <row r="69" spans="1:11" ht="23.45" customHeight="1" x14ac:dyDescent="0.25">
      <c r="A69" s="4"/>
      <c r="B69" s="16" t="s">
        <v>72</v>
      </c>
      <c r="C69" s="17">
        <v>35913.599999999999</v>
      </c>
      <c r="D69" s="11">
        <f t="shared" si="28"/>
        <v>8354.4000000000015</v>
      </c>
      <c r="E69" s="24">
        <v>0</v>
      </c>
      <c r="F69" s="13">
        <f t="shared" si="29"/>
        <v>44268</v>
      </c>
      <c r="G69" s="13">
        <v>44268</v>
      </c>
      <c r="H69" s="13">
        <f t="shared" si="4"/>
        <v>100</v>
      </c>
      <c r="K69" s="55"/>
    </row>
    <row r="70" spans="1:11" ht="17.25" customHeight="1" x14ac:dyDescent="0.25">
      <c r="A70" s="4"/>
      <c r="B70" s="22" t="s">
        <v>73</v>
      </c>
      <c r="C70" s="23">
        <v>2726.12</v>
      </c>
      <c r="D70" s="11">
        <f t="shared" si="28"/>
        <v>-2726.12</v>
      </c>
      <c r="E70" s="24">
        <v>0</v>
      </c>
      <c r="F70" s="31">
        <f t="shared" si="29"/>
        <v>0</v>
      </c>
      <c r="G70" s="31">
        <v>0</v>
      </c>
      <c r="H70" s="31">
        <f t="shared" si="4"/>
        <v>0</v>
      </c>
      <c r="K70" s="55"/>
    </row>
    <row r="71" spans="1:11" ht="21.75" customHeight="1" x14ac:dyDescent="0.25">
      <c r="A71" s="4"/>
      <c r="B71" s="16" t="s">
        <v>74</v>
      </c>
      <c r="C71" s="17">
        <v>516658.1</v>
      </c>
      <c r="D71" s="11">
        <f t="shared" si="28"/>
        <v>-17158.099999999977</v>
      </c>
      <c r="E71" s="24">
        <v>0</v>
      </c>
      <c r="F71" s="13">
        <f t="shared" si="29"/>
        <v>499500</v>
      </c>
      <c r="G71" s="13">
        <v>499500</v>
      </c>
      <c r="H71" s="13">
        <f t="shared" si="4"/>
        <v>100</v>
      </c>
      <c r="K71" s="55"/>
    </row>
    <row r="72" spans="1:11" ht="24" customHeight="1" x14ac:dyDescent="0.25">
      <c r="A72" s="4"/>
      <c r="B72" s="16" t="s">
        <v>75</v>
      </c>
      <c r="C72" s="17">
        <v>508598.29</v>
      </c>
      <c r="D72" s="11">
        <f t="shared" si="28"/>
        <v>-93788.289999999979</v>
      </c>
      <c r="E72" s="24">
        <v>0</v>
      </c>
      <c r="F72" s="13">
        <f t="shared" si="29"/>
        <v>414810</v>
      </c>
      <c r="G72" s="13">
        <v>414810</v>
      </c>
      <c r="H72" s="13">
        <f t="shared" si="4"/>
        <v>100</v>
      </c>
      <c r="I72" s="5"/>
      <c r="K72" s="55"/>
    </row>
    <row r="73" spans="1:11" s="5" customFormat="1" ht="24" customHeight="1" x14ac:dyDescent="0.25">
      <c r="A73" s="4"/>
      <c r="B73" s="16" t="s">
        <v>76</v>
      </c>
      <c r="C73" s="17">
        <v>4459687.53</v>
      </c>
      <c r="D73" s="11">
        <f t="shared" si="28"/>
        <v>582261.33999999985</v>
      </c>
      <c r="E73" s="24">
        <v>0</v>
      </c>
      <c r="F73" s="13">
        <f t="shared" si="29"/>
        <v>5041948.87</v>
      </c>
      <c r="G73" s="13">
        <v>5041948.87</v>
      </c>
      <c r="H73" s="13">
        <f t="shared" si="4"/>
        <v>100</v>
      </c>
      <c r="I73" s="2"/>
      <c r="K73" s="55"/>
    </row>
    <row r="74" spans="1:11" ht="23.1" customHeight="1" x14ac:dyDescent="0.25">
      <c r="A74" s="4"/>
      <c r="B74" s="16" t="s">
        <v>77</v>
      </c>
      <c r="C74" s="17">
        <v>2446273.61</v>
      </c>
      <c r="D74" s="11">
        <f t="shared" si="28"/>
        <v>-179675.60999999987</v>
      </c>
      <c r="E74" s="24">
        <v>0</v>
      </c>
      <c r="F74" s="13">
        <f t="shared" si="29"/>
        <v>2266598</v>
      </c>
      <c r="G74" s="13">
        <v>2266598</v>
      </c>
      <c r="H74" s="13">
        <f t="shared" si="4"/>
        <v>100</v>
      </c>
      <c r="K74" s="55"/>
    </row>
    <row r="75" spans="1:11" ht="15" customHeight="1" x14ac:dyDescent="0.25">
      <c r="A75" s="4"/>
      <c r="B75" s="16" t="s">
        <v>78</v>
      </c>
      <c r="C75" s="17">
        <v>10667.41</v>
      </c>
      <c r="D75" s="11">
        <f t="shared" si="28"/>
        <v>122806.59</v>
      </c>
      <c r="E75" s="24">
        <v>0</v>
      </c>
      <c r="F75" s="13">
        <f t="shared" si="29"/>
        <v>133474</v>
      </c>
      <c r="G75" s="13">
        <v>133474</v>
      </c>
      <c r="H75" s="13">
        <f t="shared" si="4"/>
        <v>100</v>
      </c>
      <c r="K75" s="55"/>
    </row>
    <row r="76" spans="1:11" ht="13.5" customHeight="1" x14ac:dyDescent="0.25">
      <c r="A76" s="4"/>
      <c r="B76" s="22" t="s">
        <v>79</v>
      </c>
      <c r="C76" s="23">
        <v>63885.919999999998</v>
      </c>
      <c r="D76" s="11">
        <f t="shared" si="28"/>
        <v>93856.08</v>
      </c>
      <c r="E76" s="24">
        <v>0</v>
      </c>
      <c r="F76" s="13">
        <f t="shared" si="29"/>
        <v>157742</v>
      </c>
      <c r="G76" s="13">
        <v>157742</v>
      </c>
      <c r="H76" s="13">
        <f t="shared" si="4"/>
        <v>100</v>
      </c>
      <c r="K76" s="55"/>
    </row>
    <row r="77" spans="1:11" ht="15" customHeight="1" x14ac:dyDescent="0.25">
      <c r="A77" s="4"/>
      <c r="B77" s="16" t="s">
        <v>80</v>
      </c>
      <c r="C77" s="17">
        <v>16238.16</v>
      </c>
      <c r="D77" s="11">
        <f t="shared" si="28"/>
        <v>-16238.16</v>
      </c>
      <c r="E77" s="24">
        <v>0</v>
      </c>
      <c r="F77" s="31">
        <f t="shared" si="29"/>
        <v>0</v>
      </c>
      <c r="G77" s="31">
        <v>0</v>
      </c>
      <c r="H77" s="31">
        <f t="shared" si="4"/>
        <v>0</v>
      </c>
      <c r="K77" s="55"/>
    </row>
    <row r="78" spans="1:11" ht="24" customHeight="1" x14ac:dyDescent="0.25">
      <c r="A78" s="4"/>
      <c r="B78" s="16" t="s">
        <v>81</v>
      </c>
      <c r="C78" s="17">
        <v>6281.92</v>
      </c>
      <c r="D78" s="11">
        <f t="shared" si="28"/>
        <v>-6281.92</v>
      </c>
      <c r="E78" s="24">
        <v>0</v>
      </c>
      <c r="F78" s="31">
        <f t="shared" si="29"/>
        <v>0</v>
      </c>
      <c r="G78" s="31">
        <v>0</v>
      </c>
      <c r="H78" s="31">
        <f>IF(G78=0,0,IF(F78=0,100,G78/F78*100))</f>
        <v>0</v>
      </c>
      <c r="K78" s="55"/>
    </row>
    <row r="79" spans="1:11" ht="17.25" customHeight="1" x14ac:dyDescent="0.25">
      <c r="A79" s="4"/>
      <c r="B79" s="16" t="s">
        <v>80</v>
      </c>
      <c r="C79" s="25">
        <v>0</v>
      </c>
      <c r="D79" s="11">
        <f t="shared" si="28"/>
        <v>6157</v>
      </c>
      <c r="E79" s="24">
        <v>0</v>
      </c>
      <c r="F79" s="13">
        <f t="shared" si="29"/>
        <v>6157</v>
      </c>
      <c r="G79" s="13">
        <v>6157</v>
      </c>
      <c r="H79" s="13">
        <f t="shared" ref="H79:H146" si="30">IF(G79=0,0,IF(F79=0,100,G79/F79*100))</f>
        <v>100</v>
      </c>
      <c r="K79" s="55"/>
    </row>
    <row r="80" spans="1:11" ht="21.75" customHeight="1" x14ac:dyDescent="0.25">
      <c r="A80" s="4"/>
      <c r="B80" s="22" t="s">
        <v>82</v>
      </c>
      <c r="C80" s="25">
        <v>0</v>
      </c>
      <c r="D80" s="11">
        <f t="shared" si="28"/>
        <v>38913.800000000003</v>
      </c>
      <c r="E80" s="24">
        <v>0</v>
      </c>
      <c r="F80" s="13">
        <f t="shared" si="29"/>
        <v>38913.800000000003</v>
      </c>
      <c r="G80" s="13">
        <v>38913.800000000003</v>
      </c>
      <c r="H80" s="13">
        <f t="shared" si="30"/>
        <v>100</v>
      </c>
      <c r="K80" s="55"/>
    </row>
    <row r="81" spans="1:11" ht="12" customHeight="1" x14ac:dyDescent="0.25">
      <c r="A81" s="4"/>
      <c r="B81" s="16" t="s">
        <v>83</v>
      </c>
      <c r="C81" s="17">
        <v>14578.79</v>
      </c>
      <c r="D81" s="11">
        <f t="shared" si="28"/>
        <v>141667.54999999999</v>
      </c>
      <c r="E81" s="24">
        <v>0</v>
      </c>
      <c r="F81" s="13">
        <f t="shared" si="29"/>
        <v>156246.34</v>
      </c>
      <c r="G81" s="13">
        <v>156246.34</v>
      </c>
      <c r="H81" s="13">
        <f t="shared" si="30"/>
        <v>100</v>
      </c>
      <c r="K81" s="55"/>
    </row>
    <row r="82" spans="1:11" ht="12" customHeight="1" x14ac:dyDescent="0.25">
      <c r="A82" s="56"/>
      <c r="B82" s="14" t="s">
        <v>84</v>
      </c>
      <c r="C82" s="15">
        <f t="shared" ref="C82:F82" si="31">SUM(C83:C95)</f>
        <v>2253846083.9999995</v>
      </c>
      <c r="D82" s="15">
        <f t="shared" si="31"/>
        <v>198538622.45000011</v>
      </c>
      <c r="E82" s="21">
        <f t="shared" si="31"/>
        <v>0</v>
      </c>
      <c r="F82" s="15">
        <f t="shared" si="31"/>
        <v>2452384706.4499998</v>
      </c>
      <c r="G82" s="15">
        <f>SUM(G83:G95)</f>
        <v>2452384706.4499998</v>
      </c>
      <c r="H82" s="7">
        <f t="shared" si="30"/>
        <v>100</v>
      </c>
      <c r="K82" s="55"/>
    </row>
    <row r="83" spans="1:11" ht="13.5" customHeight="1" x14ac:dyDescent="0.25">
      <c r="A83" s="4"/>
      <c r="B83" s="16" t="s">
        <v>71</v>
      </c>
      <c r="C83" s="17">
        <v>525179945.25999999</v>
      </c>
      <c r="D83" s="11">
        <f t="shared" ref="D83:D95" si="32">+G83-C83</f>
        <v>16804597.24000001</v>
      </c>
      <c r="E83" s="24">
        <v>0</v>
      </c>
      <c r="F83" s="13">
        <f t="shared" ref="F83:F95" si="33">+C83+D83+E83</f>
        <v>541984542.5</v>
      </c>
      <c r="G83" s="13">
        <v>541984542.5</v>
      </c>
      <c r="H83" s="13">
        <f t="shared" si="30"/>
        <v>100</v>
      </c>
      <c r="K83" s="55"/>
    </row>
    <row r="84" spans="1:11" ht="15" customHeight="1" x14ac:dyDescent="0.25">
      <c r="A84" s="4"/>
      <c r="B84" s="16" t="s">
        <v>85</v>
      </c>
      <c r="C84" s="17">
        <v>1529940021.8199999</v>
      </c>
      <c r="D84" s="11">
        <f t="shared" si="32"/>
        <v>205163531.18000007</v>
      </c>
      <c r="E84" s="24">
        <v>0</v>
      </c>
      <c r="F84" s="13">
        <f t="shared" si="33"/>
        <v>1735103553</v>
      </c>
      <c r="G84" s="13">
        <v>1735103553</v>
      </c>
      <c r="H84" s="13">
        <f t="shared" si="30"/>
        <v>100</v>
      </c>
      <c r="K84" s="55"/>
    </row>
    <row r="85" spans="1:11" ht="11.25" customHeight="1" x14ac:dyDescent="0.25">
      <c r="A85" s="4"/>
      <c r="B85" s="16" t="s">
        <v>86</v>
      </c>
      <c r="C85" s="17">
        <v>36733183.479999997</v>
      </c>
      <c r="D85" s="11">
        <f t="shared" si="32"/>
        <v>1842432.5200000033</v>
      </c>
      <c r="E85" s="24">
        <v>0</v>
      </c>
      <c r="F85" s="13">
        <f t="shared" si="33"/>
        <v>38575616</v>
      </c>
      <c r="G85" s="13">
        <v>38575616</v>
      </c>
      <c r="H85" s="13">
        <f t="shared" si="30"/>
        <v>100</v>
      </c>
      <c r="I85" s="5"/>
      <c r="K85" s="55"/>
    </row>
    <row r="86" spans="1:11" s="5" customFormat="1" ht="15" customHeight="1" x14ac:dyDescent="0.25">
      <c r="A86" s="4"/>
      <c r="B86" s="16" t="s">
        <v>87</v>
      </c>
      <c r="C86" s="17">
        <v>342584.6</v>
      </c>
      <c r="D86" s="11">
        <f t="shared" si="32"/>
        <v>-45200.599999999977</v>
      </c>
      <c r="E86" s="24">
        <v>0</v>
      </c>
      <c r="F86" s="13">
        <f t="shared" si="33"/>
        <v>297384</v>
      </c>
      <c r="G86" s="13">
        <v>297384</v>
      </c>
      <c r="H86" s="13">
        <f t="shared" si="30"/>
        <v>100</v>
      </c>
      <c r="I86" s="2"/>
      <c r="K86" s="55"/>
    </row>
    <row r="87" spans="1:11" ht="15" customHeight="1" x14ac:dyDescent="0.25">
      <c r="A87" s="4"/>
      <c r="B87" s="16" t="s">
        <v>88</v>
      </c>
      <c r="C87" s="17">
        <v>4507.6899999999996</v>
      </c>
      <c r="D87" s="11">
        <f t="shared" si="32"/>
        <v>-475.6899999999996</v>
      </c>
      <c r="E87" s="24">
        <v>0</v>
      </c>
      <c r="F87" s="13">
        <f t="shared" si="33"/>
        <v>4032</v>
      </c>
      <c r="G87" s="13">
        <v>4032</v>
      </c>
      <c r="H87" s="13">
        <f t="shared" si="30"/>
        <v>100</v>
      </c>
      <c r="K87" s="55"/>
    </row>
    <row r="88" spans="1:11" ht="15" customHeight="1" x14ac:dyDescent="0.25">
      <c r="A88" s="4"/>
      <c r="B88" s="16" t="s">
        <v>70</v>
      </c>
      <c r="C88" s="17">
        <v>79831228.299999997</v>
      </c>
      <c r="D88" s="11">
        <f t="shared" si="32"/>
        <v>-35420241.849999994</v>
      </c>
      <c r="E88" s="24">
        <v>0</v>
      </c>
      <c r="F88" s="13">
        <f t="shared" si="33"/>
        <v>44410986.450000003</v>
      </c>
      <c r="G88" s="13">
        <v>44410986.450000003</v>
      </c>
      <c r="H88" s="13">
        <f t="shared" si="30"/>
        <v>100</v>
      </c>
      <c r="I88" s="5"/>
      <c r="K88" s="55"/>
    </row>
    <row r="89" spans="1:11" s="5" customFormat="1" ht="15" customHeight="1" x14ac:dyDescent="0.25">
      <c r="A89" s="4"/>
      <c r="B89" s="16" t="s">
        <v>89</v>
      </c>
      <c r="C89" s="17">
        <v>1706161.49</v>
      </c>
      <c r="D89" s="11">
        <f t="shared" si="32"/>
        <v>264011.90999999992</v>
      </c>
      <c r="E89" s="24">
        <v>0</v>
      </c>
      <c r="F89" s="13">
        <f t="shared" si="33"/>
        <v>1970173.4</v>
      </c>
      <c r="G89" s="13">
        <v>1970173.4</v>
      </c>
      <c r="H89" s="13">
        <f t="shared" si="30"/>
        <v>100</v>
      </c>
      <c r="I89" s="2"/>
      <c r="K89" s="55"/>
    </row>
    <row r="90" spans="1:11" ht="16.5" customHeight="1" x14ac:dyDescent="0.25">
      <c r="A90" s="4"/>
      <c r="B90" s="16" t="s">
        <v>90</v>
      </c>
      <c r="C90" s="17">
        <v>40812644.890000001</v>
      </c>
      <c r="D90" s="11">
        <f t="shared" si="32"/>
        <v>2791777.1099999994</v>
      </c>
      <c r="E90" s="24">
        <v>0</v>
      </c>
      <c r="F90" s="13">
        <f t="shared" si="33"/>
        <v>43604422</v>
      </c>
      <c r="G90" s="13">
        <v>43604422</v>
      </c>
      <c r="H90" s="13">
        <f t="shared" si="30"/>
        <v>100</v>
      </c>
      <c r="K90" s="55"/>
    </row>
    <row r="91" spans="1:11" ht="18.600000000000001" customHeight="1" x14ac:dyDescent="0.25">
      <c r="A91" s="4"/>
      <c r="B91" s="16" t="s">
        <v>91</v>
      </c>
      <c r="C91" s="17">
        <v>552192.29</v>
      </c>
      <c r="D91" s="11">
        <f t="shared" si="32"/>
        <v>387399.70999999996</v>
      </c>
      <c r="E91" s="24">
        <v>0</v>
      </c>
      <c r="F91" s="13">
        <f t="shared" si="33"/>
        <v>939592</v>
      </c>
      <c r="G91" s="13">
        <v>939592</v>
      </c>
      <c r="H91" s="13">
        <f t="shared" si="30"/>
        <v>100</v>
      </c>
      <c r="K91" s="55"/>
    </row>
    <row r="92" spans="1:11" ht="24" customHeight="1" x14ac:dyDescent="0.25">
      <c r="A92" s="4"/>
      <c r="B92" s="16" t="s">
        <v>92</v>
      </c>
      <c r="C92" s="17">
        <v>1492046.11</v>
      </c>
      <c r="D92" s="11">
        <f t="shared" si="32"/>
        <v>431972.8899999999</v>
      </c>
      <c r="E92" s="24">
        <v>0</v>
      </c>
      <c r="F92" s="13">
        <f t="shared" si="33"/>
        <v>1924019</v>
      </c>
      <c r="G92" s="13">
        <v>1924019</v>
      </c>
      <c r="H92" s="13">
        <f t="shared" si="30"/>
        <v>100</v>
      </c>
      <c r="K92" s="55"/>
    </row>
    <row r="93" spans="1:11" ht="24" customHeight="1" x14ac:dyDescent="0.25">
      <c r="A93" s="4"/>
      <c r="B93" s="16" t="s">
        <v>93</v>
      </c>
      <c r="C93" s="17">
        <v>29478052.93</v>
      </c>
      <c r="D93" s="11">
        <f t="shared" si="32"/>
        <v>6738910.1700000018</v>
      </c>
      <c r="E93" s="24">
        <v>0</v>
      </c>
      <c r="F93" s="13">
        <f t="shared" si="33"/>
        <v>36216963.100000001</v>
      </c>
      <c r="G93" s="13">
        <v>36216963.100000001</v>
      </c>
      <c r="H93" s="13">
        <f t="shared" si="30"/>
        <v>100</v>
      </c>
      <c r="K93" s="55"/>
    </row>
    <row r="94" spans="1:11" ht="24" customHeight="1" x14ac:dyDescent="0.25">
      <c r="A94" s="4"/>
      <c r="B94" s="16" t="s">
        <v>94</v>
      </c>
      <c r="C94" s="17">
        <v>7773515.1399999997</v>
      </c>
      <c r="D94" s="11">
        <f t="shared" si="32"/>
        <v>-419739.13999999966</v>
      </c>
      <c r="E94" s="24">
        <v>0</v>
      </c>
      <c r="F94" s="13">
        <f t="shared" si="33"/>
        <v>7353776</v>
      </c>
      <c r="G94" s="13">
        <v>7353776</v>
      </c>
      <c r="H94" s="13">
        <f t="shared" si="30"/>
        <v>100</v>
      </c>
      <c r="K94" s="55"/>
    </row>
    <row r="95" spans="1:11" ht="15" customHeight="1" x14ac:dyDescent="0.25">
      <c r="A95" s="4"/>
      <c r="B95" s="16" t="s">
        <v>95</v>
      </c>
      <c r="C95" s="32">
        <v>0</v>
      </c>
      <c r="D95" s="11">
        <f t="shared" si="32"/>
        <v>-353</v>
      </c>
      <c r="E95" s="24">
        <v>0</v>
      </c>
      <c r="F95" s="13">
        <f t="shared" si="33"/>
        <v>-353</v>
      </c>
      <c r="G95" s="23">
        <v>-353</v>
      </c>
      <c r="H95" s="13">
        <f t="shared" si="30"/>
        <v>100</v>
      </c>
      <c r="K95" s="55"/>
    </row>
    <row r="96" spans="1:11" ht="25.5" customHeight="1" x14ac:dyDescent="0.25">
      <c r="A96" s="4"/>
      <c r="B96" s="14" t="s">
        <v>96</v>
      </c>
      <c r="C96" s="15">
        <f>SUM(C97:C98)</f>
        <v>353863808</v>
      </c>
      <c r="D96" s="15">
        <f t="shared" ref="D96:F96" si="34">SUM(D97:D98)</f>
        <v>-21864178.99999997</v>
      </c>
      <c r="E96" s="21">
        <f t="shared" si="34"/>
        <v>0</v>
      </c>
      <c r="F96" s="15">
        <f t="shared" si="34"/>
        <v>331999629</v>
      </c>
      <c r="G96" s="15">
        <f>SUM(G97:G98)</f>
        <v>331999629</v>
      </c>
      <c r="H96" s="7">
        <f t="shared" si="30"/>
        <v>100</v>
      </c>
      <c r="I96" s="5"/>
      <c r="K96" s="55"/>
    </row>
    <row r="97" spans="1:11" s="5" customFormat="1" ht="15" customHeight="1" x14ac:dyDescent="0.25">
      <c r="A97" s="4"/>
      <c r="B97" s="16" t="s">
        <v>97</v>
      </c>
      <c r="C97" s="17">
        <v>352100150.77999997</v>
      </c>
      <c r="D97" s="11">
        <f t="shared" ref="D97:D98" si="35">+G97-C97</f>
        <v>-21674309.779999971</v>
      </c>
      <c r="E97" s="24">
        <v>0</v>
      </c>
      <c r="F97" s="13">
        <f>+C97+D97+E97</f>
        <v>330425841</v>
      </c>
      <c r="G97" s="13">
        <v>330425841</v>
      </c>
      <c r="H97" s="13">
        <f t="shared" si="30"/>
        <v>100</v>
      </c>
      <c r="I97" s="2"/>
      <c r="K97" s="55"/>
    </row>
    <row r="98" spans="1:11" ht="15" customHeight="1" x14ac:dyDescent="0.25">
      <c r="A98" s="4"/>
      <c r="B98" s="16" t="s">
        <v>98</v>
      </c>
      <c r="C98" s="17">
        <v>1763657.22</v>
      </c>
      <c r="D98" s="11">
        <f t="shared" si="35"/>
        <v>-189869.21999999997</v>
      </c>
      <c r="E98" s="24">
        <v>0</v>
      </c>
      <c r="F98" s="13">
        <f>+C98+D98+E98</f>
        <v>1573788</v>
      </c>
      <c r="G98" s="13">
        <v>1573788</v>
      </c>
      <c r="H98" s="13">
        <f t="shared" si="30"/>
        <v>100</v>
      </c>
      <c r="K98" s="55"/>
    </row>
    <row r="99" spans="1:11" ht="28.5" customHeight="1" x14ac:dyDescent="0.25">
      <c r="A99" s="4"/>
      <c r="B99" s="14" t="s">
        <v>99</v>
      </c>
      <c r="C99" s="15">
        <f>SUM(C100:C108)</f>
        <v>5140059.0100000007</v>
      </c>
      <c r="D99" s="15">
        <f t="shared" ref="D99:F99" si="36">SUM(D100:D108)</f>
        <v>-652789.00999999989</v>
      </c>
      <c r="E99" s="21">
        <f t="shared" si="36"/>
        <v>0</v>
      </c>
      <c r="F99" s="15">
        <f t="shared" si="36"/>
        <v>4487270</v>
      </c>
      <c r="G99" s="15">
        <f>SUM(G100:G108)</f>
        <v>4487270</v>
      </c>
      <c r="H99" s="7">
        <f t="shared" si="30"/>
        <v>100</v>
      </c>
      <c r="K99" s="55"/>
    </row>
    <row r="100" spans="1:11" ht="18.95" customHeight="1" x14ac:dyDescent="0.25">
      <c r="A100" s="4"/>
      <c r="B100" s="16" t="s">
        <v>100</v>
      </c>
      <c r="C100" s="17">
        <v>1643605.83</v>
      </c>
      <c r="D100" s="11">
        <f t="shared" ref="D100:D108" si="37">+G100-C100</f>
        <v>-139368.83000000007</v>
      </c>
      <c r="E100" s="24">
        <v>0</v>
      </c>
      <c r="F100" s="13">
        <f t="shared" ref="F100:F108" si="38">+C100+D100+E100</f>
        <v>1504237</v>
      </c>
      <c r="G100" s="13">
        <v>1504237</v>
      </c>
      <c r="H100" s="13">
        <f t="shared" si="30"/>
        <v>100</v>
      </c>
      <c r="K100" s="55"/>
    </row>
    <row r="101" spans="1:11" ht="17.100000000000001" customHeight="1" x14ac:dyDescent="0.25">
      <c r="A101" s="4"/>
      <c r="B101" s="16" t="s">
        <v>101</v>
      </c>
      <c r="C101" s="17">
        <v>107704.8</v>
      </c>
      <c r="D101" s="11">
        <f t="shared" si="37"/>
        <v>76503.199999999997</v>
      </c>
      <c r="E101" s="24">
        <v>0</v>
      </c>
      <c r="F101" s="13">
        <f t="shared" si="38"/>
        <v>184208</v>
      </c>
      <c r="G101" s="13">
        <v>184208</v>
      </c>
      <c r="H101" s="13">
        <f t="shared" si="30"/>
        <v>100</v>
      </c>
      <c r="K101" s="55"/>
    </row>
    <row r="102" spans="1:11" ht="28.5" customHeight="1" x14ac:dyDescent="0.25">
      <c r="A102" s="4"/>
      <c r="B102" s="16" t="s">
        <v>102</v>
      </c>
      <c r="C102" s="17">
        <v>146167.85999999999</v>
      </c>
      <c r="D102" s="11">
        <f t="shared" si="37"/>
        <v>5149.140000000014</v>
      </c>
      <c r="E102" s="24">
        <v>0</v>
      </c>
      <c r="F102" s="13">
        <f t="shared" si="38"/>
        <v>151317</v>
      </c>
      <c r="G102" s="13">
        <v>151317</v>
      </c>
      <c r="H102" s="13">
        <f t="shared" si="30"/>
        <v>100</v>
      </c>
      <c r="I102" s="5"/>
      <c r="K102" s="55"/>
    </row>
    <row r="103" spans="1:11" s="5" customFormat="1" ht="38.25" customHeight="1" x14ac:dyDescent="0.25">
      <c r="A103" s="4"/>
      <c r="B103" s="16" t="s">
        <v>103</v>
      </c>
      <c r="C103" s="17">
        <v>426722.56</v>
      </c>
      <c r="D103" s="11">
        <f t="shared" si="37"/>
        <v>-60322.559999999998</v>
      </c>
      <c r="E103" s="24">
        <v>0</v>
      </c>
      <c r="F103" s="13">
        <f t="shared" si="38"/>
        <v>366400</v>
      </c>
      <c r="G103" s="13">
        <v>366400</v>
      </c>
      <c r="H103" s="13">
        <f t="shared" si="30"/>
        <v>100</v>
      </c>
      <c r="I103" s="2"/>
      <c r="K103" s="55"/>
    </row>
    <row r="104" spans="1:11" ht="38.450000000000003" customHeight="1" x14ac:dyDescent="0.25">
      <c r="A104" s="4"/>
      <c r="B104" s="16" t="s">
        <v>104</v>
      </c>
      <c r="C104" s="17">
        <v>473342.89</v>
      </c>
      <c r="D104" s="11">
        <f t="shared" si="37"/>
        <v>-82928.890000000014</v>
      </c>
      <c r="E104" s="24">
        <v>0</v>
      </c>
      <c r="F104" s="13">
        <f t="shared" si="38"/>
        <v>390414</v>
      </c>
      <c r="G104" s="13">
        <v>390414</v>
      </c>
      <c r="H104" s="13">
        <f t="shared" si="30"/>
        <v>100</v>
      </c>
      <c r="K104" s="55"/>
    </row>
    <row r="105" spans="1:11" ht="24" customHeight="1" x14ac:dyDescent="0.25">
      <c r="A105" s="4"/>
      <c r="B105" s="16" t="s">
        <v>105</v>
      </c>
      <c r="C105" s="17">
        <v>1163637.3999999999</v>
      </c>
      <c r="D105" s="11">
        <f t="shared" si="37"/>
        <v>-206837.39999999991</v>
      </c>
      <c r="E105" s="24">
        <v>0</v>
      </c>
      <c r="F105" s="13">
        <f t="shared" si="38"/>
        <v>956800</v>
      </c>
      <c r="G105" s="13">
        <v>956800</v>
      </c>
      <c r="H105" s="13">
        <f t="shared" si="30"/>
        <v>100</v>
      </c>
      <c r="K105" s="55"/>
    </row>
    <row r="106" spans="1:11" ht="31.5" customHeight="1" x14ac:dyDescent="0.25">
      <c r="A106" s="4"/>
      <c r="B106" s="16" t="s">
        <v>106</v>
      </c>
      <c r="C106" s="17">
        <v>1146849.96</v>
      </c>
      <c r="D106" s="11">
        <f t="shared" si="37"/>
        <v>-227949.95999999996</v>
      </c>
      <c r="E106" s="24">
        <v>0</v>
      </c>
      <c r="F106" s="13">
        <f t="shared" si="38"/>
        <v>918900</v>
      </c>
      <c r="G106" s="13">
        <v>918900</v>
      </c>
      <c r="H106" s="13">
        <f t="shared" si="30"/>
        <v>100</v>
      </c>
      <c r="K106" s="55"/>
    </row>
    <row r="107" spans="1:11" ht="25.5" customHeight="1" x14ac:dyDescent="0.25">
      <c r="A107" s="4"/>
      <c r="B107" s="16" t="s">
        <v>107</v>
      </c>
      <c r="C107" s="17">
        <v>32027.71</v>
      </c>
      <c r="D107" s="11">
        <f t="shared" si="37"/>
        <v>-30027.71</v>
      </c>
      <c r="E107" s="24">
        <v>0</v>
      </c>
      <c r="F107" s="13">
        <f t="shared" si="38"/>
        <v>2000</v>
      </c>
      <c r="G107" s="13">
        <v>2000</v>
      </c>
      <c r="H107" s="13">
        <f t="shared" si="30"/>
        <v>100</v>
      </c>
      <c r="K107" s="55"/>
    </row>
    <row r="108" spans="1:11" ht="33.75" customHeight="1" x14ac:dyDescent="0.25">
      <c r="A108" s="4"/>
      <c r="B108" s="16" t="s">
        <v>108</v>
      </c>
      <c r="C108" s="32">
        <v>0</v>
      </c>
      <c r="D108" s="11">
        <f t="shared" si="37"/>
        <v>12994</v>
      </c>
      <c r="E108" s="24">
        <v>0</v>
      </c>
      <c r="F108" s="13">
        <f t="shared" si="38"/>
        <v>12994</v>
      </c>
      <c r="G108" s="23">
        <v>12994</v>
      </c>
      <c r="H108" s="13">
        <f t="shared" si="30"/>
        <v>100</v>
      </c>
      <c r="I108" s="5"/>
      <c r="K108" s="55"/>
    </row>
    <row r="109" spans="1:11" s="5" customFormat="1" ht="24.95" customHeight="1" x14ac:dyDescent="0.25">
      <c r="A109" s="4"/>
      <c r="B109" s="14" t="s">
        <v>109</v>
      </c>
      <c r="C109" s="15">
        <f>SUM(C110:C125)</f>
        <v>192510301.00999999</v>
      </c>
      <c r="D109" s="15">
        <f t="shared" ref="D109:F109" si="39">SUM(D110:D125)</f>
        <v>25941857.549999993</v>
      </c>
      <c r="E109" s="21">
        <f t="shared" si="39"/>
        <v>0</v>
      </c>
      <c r="F109" s="15">
        <f t="shared" si="39"/>
        <v>218452158.56</v>
      </c>
      <c r="G109" s="15">
        <f>SUM(G110:G125)</f>
        <v>218452158.56</v>
      </c>
      <c r="H109" s="7">
        <f t="shared" si="30"/>
        <v>100</v>
      </c>
      <c r="I109" s="2"/>
      <c r="K109" s="55"/>
    </row>
    <row r="110" spans="1:11" ht="21.95" customHeight="1" x14ac:dyDescent="0.25">
      <c r="A110" s="4"/>
      <c r="B110" s="16" t="s">
        <v>110</v>
      </c>
      <c r="C110" s="17">
        <v>53725774.799999997</v>
      </c>
      <c r="D110" s="11">
        <f>+G110-C110</f>
        <v>12439553.370000005</v>
      </c>
      <c r="E110" s="24">
        <v>0</v>
      </c>
      <c r="F110" s="13">
        <f t="shared" ref="F110:F125" si="40">+C110+D110+E110</f>
        <v>66165328.170000002</v>
      </c>
      <c r="G110" s="13">
        <v>66165328.170000002</v>
      </c>
      <c r="H110" s="13">
        <f t="shared" si="30"/>
        <v>100</v>
      </c>
      <c r="K110" s="55"/>
    </row>
    <row r="111" spans="1:11" ht="15" customHeight="1" x14ac:dyDescent="0.25">
      <c r="A111" s="4"/>
      <c r="B111" s="16" t="s">
        <v>111</v>
      </c>
      <c r="C111" s="17">
        <v>81195069.650000006</v>
      </c>
      <c r="D111" s="11">
        <f t="shared" ref="D111:D125" si="41">+G111-C111</f>
        <v>6893507.3699999899</v>
      </c>
      <c r="E111" s="24">
        <v>0</v>
      </c>
      <c r="F111" s="13">
        <f t="shared" si="40"/>
        <v>88088577.019999996</v>
      </c>
      <c r="G111" s="13">
        <v>88088577.019999996</v>
      </c>
      <c r="H111" s="13">
        <f t="shared" si="30"/>
        <v>100</v>
      </c>
      <c r="K111" s="55"/>
    </row>
    <row r="112" spans="1:11" ht="15" customHeight="1" x14ac:dyDescent="0.25">
      <c r="A112" s="4"/>
      <c r="B112" s="16" t="s">
        <v>112</v>
      </c>
      <c r="C112" s="17">
        <v>4812.76</v>
      </c>
      <c r="D112" s="11">
        <f t="shared" si="41"/>
        <v>100629.24</v>
      </c>
      <c r="E112" s="24">
        <v>0</v>
      </c>
      <c r="F112" s="13">
        <f t="shared" si="40"/>
        <v>105442</v>
      </c>
      <c r="G112" s="13">
        <v>105442</v>
      </c>
      <c r="H112" s="13">
        <f t="shared" si="30"/>
        <v>100</v>
      </c>
      <c r="K112" s="55"/>
    </row>
    <row r="113" spans="1:11" ht="18" customHeight="1" x14ac:dyDescent="0.25">
      <c r="A113" s="4"/>
      <c r="B113" s="16" t="s">
        <v>113</v>
      </c>
      <c r="C113" s="17">
        <v>2887.65</v>
      </c>
      <c r="D113" s="11">
        <f t="shared" si="41"/>
        <v>2725.35</v>
      </c>
      <c r="E113" s="24">
        <v>0</v>
      </c>
      <c r="F113" s="13">
        <f t="shared" si="40"/>
        <v>5613</v>
      </c>
      <c r="G113" s="13">
        <v>5613</v>
      </c>
      <c r="H113" s="13">
        <f t="shared" si="30"/>
        <v>100</v>
      </c>
      <c r="K113" s="55"/>
    </row>
    <row r="114" spans="1:11" ht="17.45" customHeight="1" x14ac:dyDescent="0.25">
      <c r="A114" s="4"/>
      <c r="B114" s="16" t="s">
        <v>114</v>
      </c>
      <c r="C114" s="17">
        <v>2606396.9700000002</v>
      </c>
      <c r="D114" s="11">
        <f t="shared" si="41"/>
        <v>-328523.95000000019</v>
      </c>
      <c r="E114" s="24">
        <v>0</v>
      </c>
      <c r="F114" s="13">
        <f t="shared" si="40"/>
        <v>2277873.02</v>
      </c>
      <c r="G114" s="13">
        <v>2277873.02</v>
      </c>
      <c r="H114" s="13">
        <f t="shared" si="30"/>
        <v>100</v>
      </c>
      <c r="K114" s="55"/>
    </row>
    <row r="115" spans="1:11" ht="15" customHeight="1" x14ac:dyDescent="0.25">
      <c r="A115" s="4"/>
      <c r="B115" s="16" t="s">
        <v>115</v>
      </c>
      <c r="C115" s="17">
        <v>29693558.870000001</v>
      </c>
      <c r="D115" s="11">
        <f t="shared" si="41"/>
        <v>3250909.2599999979</v>
      </c>
      <c r="E115" s="24">
        <v>0</v>
      </c>
      <c r="F115" s="13">
        <f t="shared" si="40"/>
        <v>32944468.129999999</v>
      </c>
      <c r="G115" s="13">
        <v>32944468.129999999</v>
      </c>
      <c r="H115" s="13">
        <f t="shared" si="30"/>
        <v>100</v>
      </c>
      <c r="K115" s="55"/>
    </row>
    <row r="116" spans="1:11" ht="15" customHeight="1" x14ac:dyDescent="0.25">
      <c r="A116" s="4"/>
      <c r="B116" s="16" t="s">
        <v>116</v>
      </c>
      <c r="C116" s="17">
        <v>23241768.640000001</v>
      </c>
      <c r="D116" s="11">
        <f t="shared" si="41"/>
        <v>1631260.8599999994</v>
      </c>
      <c r="E116" s="24">
        <v>0</v>
      </c>
      <c r="F116" s="13">
        <f t="shared" si="40"/>
        <v>24873029.5</v>
      </c>
      <c r="G116" s="13">
        <v>24873029.5</v>
      </c>
      <c r="H116" s="13">
        <f t="shared" si="30"/>
        <v>100</v>
      </c>
      <c r="K116" s="55"/>
    </row>
    <row r="117" spans="1:11" ht="15" customHeight="1" x14ac:dyDescent="0.25">
      <c r="A117" s="4"/>
      <c r="B117" s="16" t="s">
        <v>117</v>
      </c>
      <c r="C117" s="17">
        <v>1820762.43</v>
      </c>
      <c r="D117" s="11">
        <f t="shared" si="41"/>
        <v>528037.29000000027</v>
      </c>
      <c r="E117" s="24">
        <v>0</v>
      </c>
      <c r="F117" s="13">
        <f t="shared" si="40"/>
        <v>2348799.7200000002</v>
      </c>
      <c r="G117" s="13">
        <v>2348799.7200000002</v>
      </c>
      <c r="H117" s="13">
        <f t="shared" si="30"/>
        <v>100</v>
      </c>
      <c r="K117" s="55"/>
    </row>
    <row r="118" spans="1:11" ht="24.95" customHeight="1" x14ac:dyDescent="0.25">
      <c r="A118" s="4"/>
      <c r="B118" s="16" t="s">
        <v>118</v>
      </c>
      <c r="C118" s="17">
        <v>196168</v>
      </c>
      <c r="D118" s="11">
        <f t="shared" si="41"/>
        <v>505408</v>
      </c>
      <c r="E118" s="24">
        <v>0</v>
      </c>
      <c r="F118" s="13">
        <f t="shared" si="40"/>
        <v>701576</v>
      </c>
      <c r="G118" s="13">
        <v>701576</v>
      </c>
      <c r="H118" s="13">
        <f t="shared" si="30"/>
        <v>100</v>
      </c>
      <c r="K118" s="55"/>
    </row>
    <row r="119" spans="1:11" ht="15" customHeight="1" x14ac:dyDescent="0.25">
      <c r="A119" s="4"/>
      <c r="B119" s="16" t="s">
        <v>119</v>
      </c>
      <c r="C119" s="33">
        <v>0</v>
      </c>
      <c r="D119" s="11">
        <f t="shared" si="41"/>
        <v>143</v>
      </c>
      <c r="E119" s="24">
        <v>0</v>
      </c>
      <c r="F119" s="13">
        <f t="shared" si="40"/>
        <v>143</v>
      </c>
      <c r="G119" s="13">
        <v>143</v>
      </c>
      <c r="H119" s="13">
        <f t="shared" si="30"/>
        <v>100</v>
      </c>
      <c r="K119" s="55"/>
    </row>
    <row r="120" spans="1:11" ht="16.5" customHeight="1" x14ac:dyDescent="0.25">
      <c r="A120" s="4"/>
      <c r="B120" s="34" t="s">
        <v>120</v>
      </c>
      <c r="C120" s="33">
        <v>0</v>
      </c>
      <c r="D120" s="11">
        <f t="shared" si="41"/>
        <v>48312</v>
      </c>
      <c r="E120" s="24">
        <v>0</v>
      </c>
      <c r="F120" s="13">
        <f t="shared" si="40"/>
        <v>48312</v>
      </c>
      <c r="G120" s="13">
        <v>48312</v>
      </c>
      <c r="H120" s="13">
        <f t="shared" si="30"/>
        <v>100</v>
      </c>
      <c r="K120" s="55"/>
    </row>
    <row r="121" spans="1:11" ht="15" customHeight="1" x14ac:dyDescent="0.25">
      <c r="A121" s="4"/>
      <c r="B121" s="16" t="s">
        <v>121</v>
      </c>
      <c r="C121" s="32">
        <v>0</v>
      </c>
      <c r="D121" s="11">
        <f t="shared" si="41"/>
        <v>14924</v>
      </c>
      <c r="E121" s="24">
        <v>0</v>
      </c>
      <c r="F121" s="13">
        <f t="shared" si="40"/>
        <v>14924</v>
      </c>
      <c r="G121" s="13">
        <v>14924</v>
      </c>
      <c r="H121" s="13">
        <f t="shared" si="30"/>
        <v>100</v>
      </c>
      <c r="K121" s="55"/>
    </row>
    <row r="122" spans="1:11" ht="15" customHeight="1" x14ac:dyDescent="0.25">
      <c r="A122" s="4"/>
      <c r="B122" s="16" t="s">
        <v>122</v>
      </c>
      <c r="C122" s="25">
        <v>0</v>
      </c>
      <c r="D122" s="11">
        <f t="shared" si="41"/>
        <v>789</v>
      </c>
      <c r="E122" s="24">
        <v>0</v>
      </c>
      <c r="F122" s="13">
        <f t="shared" si="40"/>
        <v>789</v>
      </c>
      <c r="G122" s="13">
        <v>789</v>
      </c>
      <c r="H122" s="13">
        <f t="shared" si="30"/>
        <v>100</v>
      </c>
      <c r="K122" s="55"/>
    </row>
    <row r="123" spans="1:11" ht="15" customHeight="1" x14ac:dyDescent="0.25">
      <c r="A123" s="4"/>
      <c r="B123" s="16" t="s">
        <v>123</v>
      </c>
      <c r="C123" s="25">
        <v>0</v>
      </c>
      <c r="D123" s="11">
        <f t="shared" si="41"/>
        <v>838</v>
      </c>
      <c r="E123" s="24">
        <v>0</v>
      </c>
      <c r="F123" s="13">
        <f t="shared" si="40"/>
        <v>838</v>
      </c>
      <c r="G123" s="13">
        <v>838</v>
      </c>
      <c r="H123" s="13">
        <f t="shared" si="30"/>
        <v>100</v>
      </c>
      <c r="K123" s="55"/>
    </row>
    <row r="124" spans="1:11" ht="15" customHeight="1" x14ac:dyDescent="0.25">
      <c r="A124" s="4"/>
      <c r="B124" s="34" t="s">
        <v>124</v>
      </c>
      <c r="C124" s="33">
        <v>0</v>
      </c>
      <c r="D124" s="11">
        <f t="shared" si="41"/>
        <v>1484</v>
      </c>
      <c r="E124" s="24">
        <v>0</v>
      </c>
      <c r="F124" s="13">
        <f t="shared" si="40"/>
        <v>1484</v>
      </c>
      <c r="G124" s="13">
        <v>1484</v>
      </c>
      <c r="H124" s="13">
        <f t="shared" si="30"/>
        <v>100</v>
      </c>
      <c r="K124" s="55"/>
    </row>
    <row r="125" spans="1:11" ht="27" customHeight="1" x14ac:dyDescent="0.25">
      <c r="A125" s="4"/>
      <c r="B125" s="16" t="s">
        <v>125</v>
      </c>
      <c r="C125" s="17">
        <v>23101.24</v>
      </c>
      <c r="D125" s="11">
        <f t="shared" si="41"/>
        <v>851860.76</v>
      </c>
      <c r="E125" s="24">
        <v>0</v>
      </c>
      <c r="F125" s="13">
        <f t="shared" si="40"/>
        <v>874962</v>
      </c>
      <c r="G125" s="13">
        <v>874962</v>
      </c>
      <c r="H125" s="13">
        <f t="shared" si="30"/>
        <v>100</v>
      </c>
      <c r="K125" s="55"/>
    </row>
    <row r="126" spans="1:11" ht="15" customHeight="1" x14ac:dyDescent="0.25">
      <c r="A126" s="4"/>
      <c r="B126" s="14" t="s">
        <v>126</v>
      </c>
      <c r="C126" s="7">
        <f>SUM(C127:C144)</f>
        <v>128312814.98</v>
      </c>
      <c r="D126" s="7">
        <f t="shared" ref="D126:F126" si="42">SUM(D127:D144)</f>
        <v>-7918674.3699999955</v>
      </c>
      <c r="E126" s="8">
        <f t="shared" si="42"/>
        <v>0</v>
      </c>
      <c r="F126" s="7">
        <f t="shared" si="42"/>
        <v>120394140.60999998</v>
      </c>
      <c r="G126" s="7">
        <f>SUM(G127:G144)</f>
        <v>120394140.60999998</v>
      </c>
      <c r="H126" s="7">
        <f t="shared" si="30"/>
        <v>100</v>
      </c>
      <c r="I126" s="5"/>
      <c r="K126" s="55"/>
    </row>
    <row r="127" spans="1:11" s="5" customFormat="1" ht="15.6" customHeight="1" x14ac:dyDescent="0.25">
      <c r="A127" s="4"/>
      <c r="B127" s="16" t="s">
        <v>127</v>
      </c>
      <c r="C127" s="17">
        <v>3721.07</v>
      </c>
      <c r="D127" s="11">
        <f t="shared" ref="D127:D144" si="43">+G127-C127</f>
        <v>240.67999999999984</v>
      </c>
      <c r="E127" s="24">
        <v>0</v>
      </c>
      <c r="F127" s="13">
        <f t="shared" ref="F127:F144" si="44">+C127+D127+E127</f>
        <v>3961.75</v>
      </c>
      <c r="G127" s="13">
        <v>3961.75</v>
      </c>
      <c r="H127" s="13">
        <f t="shared" si="30"/>
        <v>100</v>
      </c>
      <c r="I127" s="2"/>
      <c r="K127" s="55"/>
    </row>
    <row r="128" spans="1:11" ht="15" customHeight="1" x14ac:dyDescent="0.25">
      <c r="A128" s="4"/>
      <c r="B128" s="16" t="s">
        <v>128</v>
      </c>
      <c r="C128" s="17">
        <v>3296099.59</v>
      </c>
      <c r="D128" s="11">
        <f t="shared" si="43"/>
        <v>134903.20999999996</v>
      </c>
      <c r="E128" s="24">
        <v>0</v>
      </c>
      <c r="F128" s="13">
        <f t="shared" si="44"/>
        <v>3431002.8</v>
      </c>
      <c r="G128" s="13">
        <v>3431002.8</v>
      </c>
      <c r="H128" s="13">
        <f t="shared" si="30"/>
        <v>100</v>
      </c>
      <c r="K128" s="55"/>
    </row>
    <row r="129" spans="1:11" ht="15" customHeight="1" x14ac:dyDescent="0.25">
      <c r="A129" s="4"/>
      <c r="B129" s="16" t="s">
        <v>129</v>
      </c>
      <c r="C129" s="17">
        <v>63258.22</v>
      </c>
      <c r="D129" s="11">
        <f t="shared" si="43"/>
        <v>93807.079999999987</v>
      </c>
      <c r="E129" s="24">
        <v>0</v>
      </c>
      <c r="F129" s="13">
        <f t="shared" si="44"/>
        <v>157065.29999999999</v>
      </c>
      <c r="G129" s="13">
        <v>157065.29999999999</v>
      </c>
      <c r="H129" s="13">
        <f t="shared" si="30"/>
        <v>100</v>
      </c>
      <c r="K129" s="55"/>
    </row>
    <row r="130" spans="1:11" ht="33.950000000000003" customHeight="1" x14ac:dyDescent="0.25">
      <c r="A130" s="4"/>
      <c r="B130" s="16" t="s">
        <v>130</v>
      </c>
      <c r="C130" s="17">
        <v>99570231.189999998</v>
      </c>
      <c r="D130" s="11">
        <f t="shared" si="43"/>
        <v>-10175831.659999996</v>
      </c>
      <c r="E130" s="24">
        <v>0</v>
      </c>
      <c r="F130" s="13">
        <f t="shared" si="44"/>
        <v>89394399.530000001</v>
      </c>
      <c r="G130" s="13">
        <v>89394399.530000001</v>
      </c>
      <c r="H130" s="13">
        <f t="shared" si="30"/>
        <v>100</v>
      </c>
      <c r="K130" s="55"/>
    </row>
    <row r="131" spans="1:11" ht="16.5" customHeight="1" x14ac:dyDescent="0.25">
      <c r="A131" s="4"/>
      <c r="B131" s="16" t="s">
        <v>131</v>
      </c>
      <c r="C131" s="17">
        <v>5063865.24</v>
      </c>
      <c r="D131" s="11">
        <f t="shared" si="43"/>
        <v>-624586.24000000022</v>
      </c>
      <c r="E131" s="24">
        <v>0</v>
      </c>
      <c r="F131" s="13">
        <f t="shared" si="44"/>
        <v>4439279</v>
      </c>
      <c r="G131" s="13">
        <v>4439279</v>
      </c>
      <c r="H131" s="13">
        <f t="shared" si="30"/>
        <v>100</v>
      </c>
      <c r="K131" s="55"/>
    </row>
    <row r="132" spans="1:11" ht="34.5" customHeight="1" x14ac:dyDescent="0.25">
      <c r="A132" s="4"/>
      <c r="B132" s="16" t="s">
        <v>132</v>
      </c>
      <c r="C132" s="17">
        <v>433440.69</v>
      </c>
      <c r="D132" s="11">
        <f t="shared" si="43"/>
        <v>-45073.69</v>
      </c>
      <c r="E132" s="24">
        <v>0</v>
      </c>
      <c r="F132" s="13">
        <f t="shared" si="44"/>
        <v>388367</v>
      </c>
      <c r="G132" s="13">
        <v>388367</v>
      </c>
      <c r="H132" s="13">
        <f t="shared" si="30"/>
        <v>100</v>
      </c>
      <c r="I132" s="5"/>
      <c r="K132" s="55"/>
    </row>
    <row r="133" spans="1:11" s="5" customFormat="1" ht="15" customHeight="1" x14ac:dyDescent="0.25">
      <c r="A133" s="4"/>
      <c r="B133" s="16" t="s">
        <v>133</v>
      </c>
      <c r="C133" s="17">
        <v>11163.21</v>
      </c>
      <c r="D133" s="11">
        <f t="shared" si="43"/>
        <v>102389.79000000001</v>
      </c>
      <c r="E133" s="24">
        <v>0</v>
      </c>
      <c r="F133" s="13">
        <f t="shared" si="44"/>
        <v>113553</v>
      </c>
      <c r="G133" s="13">
        <v>113553</v>
      </c>
      <c r="H133" s="13">
        <f t="shared" si="30"/>
        <v>100</v>
      </c>
      <c r="K133" s="55"/>
    </row>
    <row r="134" spans="1:11" s="5" customFormat="1" ht="24" customHeight="1" x14ac:dyDescent="0.25">
      <c r="A134" s="4"/>
      <c r="B134" s="16" t="s">
        <v>134</v>
      </c>
      <c r="C134" s="17">
        <v>15208917.960000001</v>
      </c>
      <c r="D134" s="11">
        <f t="shared" si="43"/>
        <v>1078127.17</v>
      </c>
      <c r="E134" s="24">
        <v>0</v>
      </c>
      <c r="F134" s="13">
        <f t="shared" si="44"/>
        <v>16287045.130000001</v>
      </c>
      <c r="G134" s="13">
        <v>16287045.130000001</v>
      </c>
      <c r="H134" s="13">
        <f t="shared" si="30"/>
        <v>100</v>
      </c>
      <c r="K134" s="55"/>
    </row>
    <row r="135" spans="1:11" s="5" customFormat="1" ht="24" customHeight="1" x14ac:dyDescent="0.25">
      <c r="A135" s="4"/>
      <c r="B135" s="16" t="s">
        <v>135</v>
      </c>
      <c r="C135" s="17">
        <v>41445.040000000001</v>
      </c>
      <c r="D135" s="11">
        <f t="shared" si="43"/>
        <v>13438.96</v>
      </c>
      <c r="E135" s="24">
        <v>0</v>
      </c>
      <c r="F135" s="13">
        <f t="shared" si="44"/>
        <v>54884</v>
      </c>
      <c r="G135" s="13">
        <v>54884</v>
      </c>
      <c r="H135" s="13">
        <f t="shared" si="30"/>
        <v>100</v>
      </c>
      <c r="K135" s="55"/>
    </row>
    <row r="136" spans="1:11" s="5" customFormat="1" ht="36.6" customHeight="1" x14ac:dyDescent="0.25">
      <c r="A136" s="4"/>
      <c r="B136" s="16" t="s">
        <v>130</v>
      </c>
      <c r="C136" s="17">
        <v>1597237.92</v>
      </c>
      <c r="D136" s="11">
        <f t="shared" si="43"/>
        <v>238054.08000000007</v>
      </c>
      <c r="E136" s="24">
        <v>0</v>
      </c>
      <c r="F136" s="13">
        <f t="shared" si="44"/>
        <v>1835292</v>
      </c>
      <c r="G136" s="13">
        <v>1835292</v>
      </c>
      <c r="H136" s="13">
        <f t="shared" si="30"/>
        <v>100</v>
      </c>
      <c r="I136" s="2"/>
      <c r="K136" s="55"/>
    </row>
    <row r="137" spans="1:11" ht="39" customHeight="1" x14ac:dyDescent="0.25">
      <c r="A137" s="4"/>
      <c r="B137" s="16" t="s">
        <v>136</v>
      </c>
      <c r="C137" s="17">
        <v>1876703.23</v>
      </c>
      <c r="D137" s="11">
        <f t="shared" si="43"/>
        <v>1721952.87</v>
      </c>
      <c r="E137" s="24">
        <v>0</v>
      </c>
      <c r="F137" s="13">
        <f t="shared" si="44"/>
        <v>3598656.1</v>
      </c>
      <c r="G137" s="13">
        <v>3598656.1</v>
      </c>
      <c r="H137" s="13">
        <f t="shared" si="30"/>
        <v>100</v>
      </c>
      <c r="K137" s="55"/>
    </row>
    <row r="138" spans="1:11" ht="26.1" customHeight="1" x14ac:dyDescent="0.25">
      <c r="A138" s="4"/>
      <c r="B138" s="16" t="s">
        <v>137</v>
      </c>
      <c r="C138" s="17">
        <v>271894.84999999998</v>
      </c>
      <c r="D138" s="11">
        <f t="shared" si="43"/>
        <v>119760.15000000002</v>
      </c>
      <c r="E138" s="24">
        <v>0</v>
      </c>
      <c r="F138" s="13">
        <f t="shared" si="44"/>
        <v>391655</v>
      </c>
      <c r="G138" s="13">
        <v>391655</v>
      </c>
      <c r="H138" s="13">
        <f t="shared" si="30"/>
        <v>100</v>
      </c>
      <c r="K138" s="55"/>
    </row>
    <row r="139" spans="1:11" ht="20.25" customHeight="1" x14ac:dyDescent="0.25">
      <c r="A139" s="4"/>
      <c r="B139" s="16" t="s">
        <v>138</v>
      </c>
      <c r="C139" s="17">
        <v>824024.9</v>
      </c>
      <c r="D139" s="11">
        <f t="shared" si="43"/>
        <v>-724048.9</v>
      </c>
      <c r="E139" s="24">
        <v>0</v>
      </c>
      <c r="F139" s="13">
        <f t="shared" si="44"/>
        <v>99976</v>
      </c>
      <c r="G139" s="13">
        <v>99976</v>
      </c>
      <c r="H139" s="13">
        <f t="shared" si="30"/>
        <v>100</v>
      </c>
      <c r="K139" s="55"/>
    </row>
    <row r="140" spans="1:11" ht="24" customHeight="1" x14ac:dyDescent="0.25">
      <c r="A140" s="4"/>
      <c r="B140" s="16" t="s">
        <v>139</v>
      </c>
      <c r="C140" s="17">
        <v>7955.39</v>
      </c>
      <c r="D140" s="11">
        <f t="shared" si="43"/>
        <v>-3704.3900000000003</v>
      </c>
      <c r="E140" s="24">
        <v>0</v>
      </c>
      <c r="F140" s="13">
        <f t="shared" si="44"/>
        <v>4251</v>
      </c>
      <c r="G140" s="13">
        <v>4251</v>
      </c>
      <c r="H140" s="13">
        <f t="shared" si="30"/>
        <v>100</v>
      </c>
      <c r="K140" s="55"/>
    </row>
    <row r="141" spans="1:11" ht="24" customHeight="1" x14ac:dyDescent="0.25">
      <c r="A141" s="4"/>
      <c r="B141" s="16" t="s">
        <v>140</v>
      </c>
      <c r="C141" s="17">
        <v>17322.23</v>
      </c>
      <c r="D141" s="11">
        <f t="shared" si="43"/>
        <v>129913.77</v>
      </c>
      <c r="E141" s="24">
        <v>0</v>
      </c>
      <c r="F141" s="13">
        <f t="shared" si="44"/>
        <v>147236</v>
      </c>
      <c r="G141" s="13">
        <v>147236</v>
      </c>
      <c r="H141" s="13">
        <f t="shared" si="30"/>
        <v>100</v>
      </c>
      <c r="K141" s="55"/>
    </row>
    <row r="142" spans="1:11" ht="24" customHeight="1" x14ac:dyDescent="0.25">
      <c r="A142" s="4"/>
      <c r="B142" s="22" t="s">
        <v>141</v>
      </c>
      <c r="C142" s="25">
        <v>0</v>
      </c>
      <c r="D142" s="11">
        <f t="shared" si="43"/>
        <v>14909</v>
      </c>
      <c r="E142" s="24">
        <v>0</v>
      </c>
      <c r="F142" s="13">
        <f t="shared" si="44"/>
        <v>14909</v>
      </c>
      <c r="G142" s="13">
        <v>14909</v>
      </c>
      <c r="H142" s="13">
        <f t="shared" si="30"/>
        <v>100</v>
      </c>
      <c r="K142" s="55"/>
    </row>
    <row r="143" spans="1:11" ht="35.1" customHeight="1" x14ac:dyDescent="0.25">
      <c r="A143" s="4"/>
      <c r="B143" s="16" t="s">
        <v>142</v>
      </c>
      <c r="C143" s="17">
        <v>25534.25</v>
      </c>
      <c r="D143" s="11">
        <f t="shared" si="43"/>
        <v>6609.75</v>
      </c>
      <c r="E143" s="24">
        <v>0</v>
      </c>
      <c r="F143" s="13">
        <f t="shared" si="44"/>
        <v>32144</v>
      </c>
      <c r="G143" s="13">
        <v>32144</v>
      </c>
      <c r="H143" s="13">
        <f t="shared" si="30"/>
        <v>100</v>
      </c>
      <c r="K143" s="55"/>
    </row>
    <row r="144" spans="1:11" ht="15" customHeight="1" x14ac:dyDescent="0.25">
      <c r="A144" s="4"/>
      <c r="B144" s="34" t="s">
        <v>143</v>
      </c>
      <c r="C144" s="33">
        <v>0</v>
      </c>
      <c r="D144" s="11">
        <f t="shared" si="43"/>
        <v>464</v>
      </c>
      <c r="E144" s="24">
        <v>0</v>
      </c>
      <c r="F144" s="13">
        <f t="shared" si="44"/>
        <v>464</v>
      </c>
      <c r="G144" s="13">
        <v>464</v>
      </c>
      <c r="H144" s="13">
        <f t="shared" si="30"/>
        <v>100</v>
      </c>
      <c r="K144" s="55"/>
    </row>
    <row r="145" spans="1:11" ht="15" customHeight="1" x14ac:dyDescent="0.25">
      <c r="A145" s="4"/>
      <c r="B145" s="14" t="s">
        <v>144</v>
      </c>
      <c r="C145" s="15">
        <f>SUM(C146:C153)</f>
        <v>9208976</v>
      </c>
      <c r="D145" s="15">
        <f t="shared" ref="D145:F145" si="45">SUM(D146:D153)</f>
        <v>-2417860</v>
      </c>
      <c r="E145" s="21">
        <f t="shared" si="45"/>
        <v>0</v>
      </c>
      <c r="F145" s="15">
        <f t="shared" si="45"/>
        <v>6791116</v>
      </c>
      <c r="G145" s="15">
        <f>SUM(G146:G153)</f>
        <v>6791116</v>
      </c>
      <c r="H145" s="7">
        <f>IF(G145=0,0,IF(F145=0,100,G145/F145*100))</f>
        <v>100</v>
      </c>
      <c r="K145" s="55"/>
    </row>
    <row r="146" spans="1:11" ht="18" customHeight="1" x14ac:dyDescent="0.25">
      <c r="A146" s="4"/>
      <c r="B146" s="16" t="s">
        <v>145</v>
      </c>
      <c r="C146" s="17">
        <v>2443988.56</v>
      </c>
      <c r="D146" s="11">
        <f t="shared" ref="D146:D153" si="46">+G146-C146</f>
        <v>-688035.56</v>
      </c>
      <c r="E146" s="24">
        <v>0</v>
      </c>
      <c r="F146" s="13">
        <f t="shared" ref="F146:F153" si="47">+C146+D146+E146</f>
        <v>1755953</v>
      </c>
      <c r="G146" s="13">
        <v>1755953</v>
      </c>
      <c r="H146" s="13">
        <f t="shared" si="30"/>
        <v>100</v>
      </c>
      <c r="K146" s="55"/>
    </row>
    <row r="147" spans="1:11" ht="16.5" customHeight="1" x14ac:dyDescent="0.25">
      <c r="A147" s="4"/>
      <c r="B147" s="16" t="s">
        <v>146</v>
      </c>
      <c r="C147" s="17">
        <v>2082849.36</v>
      </c>
      <c r="D147" s="11">
        <f t="shared" si="46"/>
        <v>-936607.3600000001</v>
      </c>
      <c r="E147" s="24">
        <v>0</v>
      </c>
      <c r="F147" s="13">
        <f t="shared" si="47"/>
        <v>1146242</v>
      </c>
      <c r="G147" s="13">
        <v>1146242</v>
      </c>
      <c r="H147" s="13">
        <f t="shared" ref="H147:H214" si="48">IF(G147=0,0,IF(F147=0,100,G147/F147*100))</f>
        <v>100</v>
      </c>
      <c r="K147" s="55"/>
    </row>
    <row r="148" spans="1:11" ht="15" customHeight="1" x14ac:dyDescent="0.25">
      <c r="A148" s="4"/>
      <c r="B148" s="35" t="s">
        <v>147</v>
      </c>
      <c r="C148" s="17">
        <v>24818.19</v>
      </c>
      <c r="D148" s="11">
        <f t="shared" si="46"/>
        <v>20627.810000000001</v>
      </c>
      <c r="E148" s="24">
        <v>0</v>
      </c>
      <c r="F148" s="13">
        <f t="shared" si="47"/>
        <v>45446</v>
      </c>
      <c r="G148" s="13">
        <v>45446</v>
      </c>
      <c r="H148" s="13">
        <f t="shared" si="48"/>
        <v>100</v>
      </c>
      <c r="I148" s="5"/>
      <c r="K148" s="55"/>
    </row>
    <row r="149" spans="1:11" s="5" customFormat="1" ht="15" customHeight="1" x14ac:dyDescent="0.25">
      <c r="A149" s="4"/>
      <c r="B149" s="16" t="s">
        <v>148</v>
      </c>
      <c r="C149" s="17">
        <v>108776.42</v>
      </c>
      <c r="D149" s="11">
        <f t="shared" si="46"/>
        <v>75046.58</v>
      </c>
      <c r="E149" s="24">
        <v>0</v>
      </c>
      <c r="F149" s="13">
        <f t="shared" si="47"/>
        <v>183823</v>
      </c>
      <c r="G149" s="13">
        <v>183823</v>
      </c>
      <c r="H149" s="13">
        <f t="shared" si="48"/>
        <v>100</v>
      </c>
      <c r="I149" s="2"/>
      <c r="K149" s="55"/>
    </row>
    <row r="150" spans="1:11" ht="15" customHeight="1" x14ac:dyDescent="0.25">
      <c r="A150" s="4"/>
      <c r="B150" s="16" t="s">
        <v>149</v>
      </c>
      <c r="C150" s="17">
        <v>33962.699999999997</v>
      </c>
      <c r="D150" s="11">
        <f t="shared" si="46"/>
        <v>-13794.699999999997</v>
      </c>
      <c r="E150" s="24">
        <v>0</v>
      </c>
      <c r="F150" s="13">
        <f t="shared" si="47"/>
        <v>20168</v>
      </c>
      <c r="G150" s="13">
        <v>20168</v>
      </c>
      <c r="H150" s="13">
        <f t="shared" si="48"/>
        <v>100</v>
      </c>
      <c r="K150" s="55"/>
    </row>
    <row r="151" spans="1:11" ht="24" customHeight="1" x14ac:dyDescent="0.25">
      <c r="A151" s="4"/>
      <c r="B151" s="16" t="s">
        <v>150</v>
      </c>
      <c r="C151" s="17">
        <v>49756.1</v>
      </c>
      <c r="D151" s="11">
        <f t="shared" si="46"/>
        <v>-14552.099999999999</v>
      </c>
      <c r="E151" s="24">
        <v>0</v>
      </c>
      <c r="F151" s="13">
        <f t="shared" si="47"/>
        <v>35204</v>
      </c>
      <c r="G151" s="13">
        <v>35204</v>
      </c>
      <c r="H151" s="13">
        <f t="shared" si="48"/>
        <v>100</v>
      </c>
      <c r="K151" s="55"/>
    </row>
    <row r="152" spans="1:11" ht="13.5" customHeight="1" x14ac:dyDescent="0.25">
      <c r="A152" s="4"/>
      <c r="B152" s="16" t="s">
        <v>151</v>
      </c>
      <c r="C152" s="17">
        <v>4464824.67</v>
      </c>
      <c r="D152" s="11">
        <f t="shared" si="46"/>
        <v>-860545.66999999993</v>
      </c>
      <c r="E152" s="24">
        <v>0</v>
      </c>
      <c r="F152" s="13">
        <f t="shared" si="47"/>
        <v>3604279</v>
      </c>
      <c r="G152" s="13">
        <v>3604279</v>
      </c>
      <c r="H152" s="13">
        <f t="shared" si="48"/>
        <v>100</v>
      </c>
      <c r="K152" s="55"/>
    </row>
    <row r="153" spans="1:11" ht="17.100000000000001" customHeight="1" x14ac:dyDescent="0.25">
      <c r="A153" s="4"/>
      <c r="B153" s="16" t="s">
        <v>152</v>
      </c>
      <c r="C153" s="25">
        <v>0</v>
      </c>
      <c r="D153" s="11">
        <f t="shared" si="46"/>
        <v>1</v>
      </c>
      <c r="E153" s="24">
        <v>0</v>
      </c>
      <c r="F153" s="13">
        <f t="shared" si="47"/>
        <v>1</v>
      </c>
      <c r="G153" s="13">
        <v>1</v>
      </c>
      <c r="H153" s="13">
        <f t="shared" si="48"/>
        <v>100</v>
      </c>
      <c r="K153" s="55"/>
    </row>
    <row r="154" spans="1:11" ht="15" customHeight="1" x14ac:dyDescent="0.25">
      <c r="A154" s="4"/>
      <c r="B154" s="6" t="s">
        <v>153</v>
      </c>
      <c r="C154" s="8">
        <f t="shared" ref="C154:G154" si="49">SUM(C155)</f>
        <v>0</v>
      </c>
      <c r="D154" s="7">
        <f t="shared" si="49"/>
        <v>168</v>
      </c>
      <c r="E154" s="8">
        <f t="shared" si="49"/>
        <v>0</v>
      </c>
      <c r="F154" s="7">
        <f t="shared" si="49"/>
        <v>168</v>
      </c>
      <c r="G154" s="7">
        <f t="shared" si="49"/>
        <v>168</v>
      </c>
      <c r="H154" s="7">
        <f t="shared" si="48"/>
        <v>100</v>
      </c>
      <c r="K154" s="55"/>
    </row>
    <row r="155" spans="1:11" ht="15" customHeight="1" x14ac:dyDescent="0.25">
      <c r="A155" s="4"/>
      <c r="B155" s="34" t="s">
        <v>154</v>
      </c>
      <c r="C155" s="33">
        <v>0</v>
      </c>
      <c r="D155" s="11">
        <f>+G155-C155</f>
        <v>168</v>
      </c>
      <c r="E155" s="24">
        <v>0</v>
      </c>
      <c r="F155" s="13">
        <f t="shared" ref="F155" si="50">+C155+D155+E155</f>
        <v>168</v>
      </c>
      <c r="G155" s="13">
        <v>168</v>
      </c>
      <c r="H155" s="13">
        <f t="shared" si="48"/>
        <v>100</v>
      </c>
      <c r="K155" s="55"/>
    </row>
    <row r="156" spans="1:11" ht="24" customHeight="1" x14ac:dyDescent="0.25">
      <c r="A156" s="4"/>
      <c r="B156" s="14" t="s">
        <v>155</v>
      </c>
      <c r="C156" s="15">
        <f>SUM(C157:C158)</f>
        <v>96629</v>
      </c>
      <c r="D156" s="15">
        <f t="shared" ref="D156:F156" si="51">SUM(D157:D158)</f>
        <v>21346.000000000007</v>
      </c>
      <c r="E156" s="21">
        <f t="shared" si="51"/>
        <v>0</v>
      </c>
      <c r="F156" s="15">
        <f t="shared" si="51"/>
        <v>117975</v>
      </c>
      <c r="G156" s="15">
        <f>SUM(G157:G158)</f>
        <v>117975</v>
      </c>
      <c r="H156" s="7">
        <f t="shared" si="48"/>
        <v>100</v>
      </c>
      <c r="K156" s="55"/>
    </row>
    <row r="157" spans="1:11" ht="26.25" customHeight="1" x14ac:dyDescent="0.25">
      <c r="A157" s="4"/>
      <c r="B157" s="16" t="s">
        <v>156</v>
      </c>
      <c r="C157" s="17">
        <v>74103.039999999994</v>
      </c>
      <c r="D157" s="11">
        <f t="shared" ref="D157:D158" si="52">+G157-C157</f>
        <v>29145.960000000006</v>
      </c>
      <c r="E157" s="24">
        <v>0</v>
      </c>
      <c r="F157" s="13">
        <f>+C157+D157+E157</f>
        <v>103249</v>
      </c>
      <c r="G157" s="13">
        <v>103249</v>
      </c>
      <c r="H157" s="13">
        <f t="shared" si="48"/>
        <v>100</v>
      </c>
      <c r="K157" s="55"/>
    </row>
    <row r="158" spans="1:11" ht="26.25" customHeight="1" x14ac:dyDescent="0.25">
      <c r="A158" s="4"/>
      <c r="B158" s="16" t="s">
        <v>157</v>
      </c>
      <c r="C158" s="17">
        <v>22525.96</v>
      </c>
      <c r="D158" s="11">
        <f t="shared" si="52"/>
        <v>-7799.9599999999991</v>
      </c>
      <c r="E158" s="24">
        <v>0</v>
      </c>
      <c r="F158" s="13">
        <f>+C158+D158+E158</f>
        <v>14726</v>
      </c>
      <c r="G158" s="13">
        <v>14726</v>
      </c>
      <c r="H158" s="13">
        <f t="shared" si="48"/>
        <v>100</v>
      </c>
      <c r="K158" s="55"/>
    </row>
    <row r="159" spans="1:11" ht="15.75" customHeight="1" x14ac:dyDescent="0.25">
      <c r="A159" s="4"/>
      <c r="B159" s="14" t="s">
        <v>158</v>
      </c>
      <c r="C159" s="15">
        <f>SUM(C160:C215)</f>
        <v>23061212.999999996</v>
      </c>
      <c r="D159" s="15">
        <f t="shared" ref="D159:F159" si="53">SUM(D160:D215)</f>
        <v>-504295.9999999993</v>
      </c>
      <c r="E159" s="21">
        <f t="shared" si="53"/>
        <v>0</v>
      </c>
      <c r="F159" s="15">
        <f t="shared" si="53"/>
        <v>22556917</v>
      </c>
      <c r="G159" s="15">
        <f>SUM(G160:G215)</f>
        <v>22556917</v>
      </c>
      <c r="H159" s="7">
        <f>IF(G159=0,0,IF(F159=0,100,G159/F159*100))</f>
        <v>100</v>
      </c>
      <c r="K159" s="55"/>
    </row>
    <row r="160" spans="1:11" ht="15.75" customHeight="1" x14ac:dyDescent="0.25">
      <c r="A160" s="4"/>
      <c r="B160" s="16" t="s">
        <v>159</v>
      </c>
      <c r="C160" s="17">
        <v>2423.13</v>
      </c>
      <c r="D160" s="11">
        <f t="shared" ref="D160:D215" si="54">+G160-C160</f>
        <v>-1331.13</v>
      </c>
      <c r="E160" s="24">
        <v>0</v>
      </c>
      <c r="F160" s="13">
        <f t="shared" ref="F160:F215" si="55">+C160+D160+E160</f>
        <v>1092</v>
      </c>
      <c r="G160" s="13">
        <v>1092</v>
      </c>
      <c r="H160" s="13">
        <f t="shared" si="48"/>
        <v>100</v>
      </c>
      <c r="K160" s="55"/>
    </row>
    <row r="161" spans="1:11" ht="15.75" customHeight="1" x14ac:dyDescent="0.25">
      <c r="A161" s="4"/>
      <c r="B161" s="16" t="s">
        <v>160</v>
      </c>
      <c r="C161" s="17">
        <v>358159.51</v>
      </c>
      <c r="D161" s="11">
        <f t="shared" si="54"/>
        <v>-97493.510000000009</v>
      </c>
      <c r="E161" s="24">
        <v>0</v>
      </c>
      <c r="F161" s="13">
        <f t="shared" si="55"/>
        <v>260666</v>
      </c>
      <c r="G161" s="13">
        <v>260666</v>
      </c>
      <c r="H161" s="13">
        <f t="shared" si="48"/>
        <v>100</v>
      </c>
      <c r="K161" s="55"/>
    </row>
    <row r="162" spans="1:11" ht="15.75" customHeight="1" x14ac:dyDescent="0.25">
      <c r="A162" s="4"/>
      <c r="B162" s="16" t="s">
        <v>161</v>
      </c>
      <c r="C162" s="17">
        <v>228796.27</v>
      </c>
      <c r="D162" s="11">
        <f t="shared" si="54"/>
        <v>-126897.26999999999</v>
      </c>
      <c r="E162" s="24">
        <v>0</v>
      </c>
      <c r="F162" s="13">
        <f t="shared" si="55"/>
        <v>101899</v>
      </c>
      <c r="G162" s="13">
        <v>101899</v>
      </c>
      <c r="H162" s="13">
        <f t="shared" si="48"/>
        <v>100</v>
      </c>
      <c r="K162" s="55"/>
    </row>
    <row r="163" spans="1:11" ht="15.75" customHeight="1" x14ac:dyDescent="0.25">
      <c r="A163" s="4"/>
      <c r="B163" s="35" t="s">
        <v>162</v>
      </c>
      <c r="C163" s="17">
        <v>1618.98</v>
      </c>
      <c r="D163" s="11">
        <f t="shared" si="54"/>
        <v>-1618.98</v>
      </c>
      <c r="E163" s="24">
        <v>0</v>
      </c>
      <c r="F163" s="31">
        <f t="shared" si="55"/>
        <v>0</v>
      </c>
      <c r="G163" s="31">
        <v>0</v>
      </c>
      <c r="H163" s="31">
        <f t="shared" si="48"/>
        <v>0</v>
      </c>
      <c r="K163" s="55"/>
    </row>
    <row r="164" spans="1:11" ht="27" customHeight="1" x14ac:dyDescent="0.25">
      <c r="A164" s="4"/>
      <c r="B164" s="16" t="s">
        <v>163</v>
      </c>
      <c r="C164" s="17">
        <v>2056707.18</v>
      </c>
      <c r="D164" s="11">
        <f t="shared" si="54"/>
        <v>476740.82000000007</v>
      </c>
      <c r="E164" s="24">
        <v>0</v>
      </c>
      <c r="F164" s="13">
        <f t="shared" si="55"/>
        <v>2533448</v>
      </c>
      <c r="G164" s="13">
        <v>2533448</v>
      </c>
      <c r="H164" s="13">
        <f t="shared" si="48"/>
        <v>100</v>
      </c>
      <c r="K164" s="55"/>
    </row>
    <row r="165" spans="1:11" ht="15.75" customHeight="1" x14ac:dyDescent="0.25">
      <c r="A165" s="4"/>
      <c r="B165" s="16" t="s">
        <v>164</v>
      </c>
      <c r="C165" s="17">
        <v>18120.099999999999</v>
      </c>
      <c r="D165" s="11">
        <f t="shared" si="54"/>
        <v>4667.9000000000015</v>
      </c>
      <c r="E165" s="24">
        <v>0</v>
      </c>
      <c r="F165" s="13">
        <f t="shared" si="55"/>
        <v>22788</v>
      </c>
      <c r="G165" s="13">
        <v>22788</v>
      </c>
      <c r="H165" s="13">
        <f t="shared" si="48"/>
        <v>100</v>
      </c>
      <c r="K165" s="55"/>
    </row>
    <row r="166" spans="1:11" ht="39.75" customHeight="1" x14ac:dyDescent="0.25">
      <c r="A166" s="4"/>
      <c r="B166" s="16" t="s">
        <v>165</v>
      </c>
      <c r="C166" s="17">
        <v>90600.51</v>
      </c>
      <c r="D166" s="11">
        <f t="shared" si="54"/>
        <v>-45024.509999999995</v>
      </c>
      <c r="E166" s="24">
        <v>0</v>
      </c>
      <c r="F166" s="13">
        <f t="shared" si="55"/>
        <v>45576</v>
      </c>
      <c r="G166" s="13">
        <v>45576</v>
      </c>
      <c r="H166" s="13">
        <f t="shared" si="48"/>
        <v>100</v>
      </c>
      <c r="K166" s="55"/>
    </row>
    <row r="167" spans="1:11" ht="24.75" customHeight="1" x14ac:dyDescent="0.25">
      <c r="A167" s="4"/>
      <c r="B167" s="16" t="s">
        <v>166</v>
      </c>
      <c r="C167" s="17">
        <v>8653924.2799999993</v>
      </c>
      <c r="D167" s="11">
        <f t="shared" si="54"/>
        <v>-1228720.2799999993</v>
      </c>
      <c r="E167" s="24">
        <v>0</v>
      </c>
      <c r="F167" s="13">
        <f t="shared" si="55"/>
        <v>7425204</v>
      </c>
      <c r="G167" s="13">
        <v>7425204</v>
      </c>
      <c r="H167" s="13">
        <f t="shared" si="48"/>
        <v>100</v>
      </c>
      <c r="K167" s="55"/>
    </row>
    <row r="168" spans="1:11" ht="15" customHeight="1" x14ac:dyDescent="0.25">
      <c r="A168" s="4"/>
      <c r="B168" s="16" t="s">
        <v>167</v>
      </c>
      <c r="C168" s="17">
        <v>909.29</v>
      </c>
      <c r="D168" s="11">
        <f t="shared" si="54"/>
        <v>234.71000000000004</v>
      </c>
      <c r="E168" s="24">
        <v>0</v>
      </c>
      <c r="F168" s="13">
        <f t="shared" si="55"/>
        <v>1144</v>
      </c>
      <c r="G168" s="13">
        <v>1144</v>
      </c>
      <c r="H168" s="13">
        <f t="shared" si="48"/>
        <v>100</v>
      </c>
      <c r="K168" s="55"/>
    </row>
    <row r="169" spans="1:11" ht="15" customHeight="1" x14ac:dyDescent="0.25">
      <c r="A169" s="4"/>
      <c r="B169" s="16" t="s">
        <v>168</v>
      </c>
      <c r="C169" s="17">
        <v>90763.97</v>
      </c>
      <c r="D169" s="11">
        <f t="shared" si="54"/>
        <v>-21162.97</v>
      </c>
      <c r="E169" s="24">
        <v>0</v>
      </c>
      <c r="F169" s="13">
        <f t="shared" si="55"/>
        <v>69601</v>
      </c>
      <c r="G169" s="13">
        <v>69601</v>
      </c>
      <c r="H169" s="13">
        <f t="shared" si="48"/>
        <v>100</v>
      </c>
      <c r="K169" s="55"/>
    </row>
    <row r="170" spans="1:11" ht="27" customHeight="1" x14ac:dyDescent="0.25">
      <c r="A170" s="4"/>
      <c r="B170" s="16" t="s">
        <v>169</v>
      </c>
      <c r="C170" s="32">
        <v>0</v>
      </c>
      <c r="D170" s="11">
        <f t="shared" si="54"/>
        <v>3206</v>
      </c>
      <c r="E170" s="24">
        <v>0</v>
      </c>
      <c r="F170" s="13">
        <f t="shared" si="55"/>
        <v>3206</v>
      </c>
      <c r="G170" s="13">
        <v>3206</v>
      </c>
      <c r="H170" s="13">
        <f t="shared" si="48"/>
        <v>100</v>
      </c>
      <c r="K170" s="55"/>
    </row>
    <row r="171" spans="1:11" ht="27" customHeight="1" x14ac:dyDescent="0.25">
      <c r="A171" s="4"/>
      <c r="B171" s="16" t="s">
        <v>170</v>
      </c>
      <c r="C171" s="17">
        <v>3473785.42</v>
      </c>
      <c r="D171" s="11">
        <f t="shared" si="54"/>
        <v>-501667.41999999993</v>
      </c>
      <c r="E171" s="24">
        <v>0</v>
      </c>
      <c r="F171" s="13">
        <f t="shared" si="55"/>
        <v>2972118</v>
      </c>
      <c r="G171" s="13">
        <v>2972118</v>
      </c>
      <c r="H171" s="13">
        <f t="shared" si="48"/>
        <v>100</v>
      </c>
      <c r="K171" s="55"/>
    </row>
    <row r="172" spans="1:11" ht="36.75" customHeight="1" x14ac:dyDescent="0.25">
      <c r="A172" s="4"/>
      <c r="B172" s="16" t="s">
        <v>171</v>
      </c>
      <c r="C172" s="17">
        <v>78420.78</v>
      </c>
      <c r="D172" s="11">
        <f t="shared" si="54"/>
        <v>-18553.78</v>
      </c>
      <c r="E172" s="24">
        <v>0</v>
      </c>
      <c r="F172" s="13">
        <f t="shared" si="55"/>
        <v>59867</v>
      </c>
      <c r="G172" s="13">
        <v>59867</v>
      </c>
      <c r="H172" s="13">
        <f t="shared" si="48"/>
        <v>100</v>
      </c>
      <c r="K172" s="55"/>
    </row>
    <row r="173" spans="1:11" ht="15.6" customHeight="1" x14ac:dyDescent="0.25">
      <c r="A173" s="4"/>
      <c r="B173" s="16" t="s">
        <v>172</v>
      </c>
      <c r="C173" s="17">
        <v>5836.05</v>
      </c>
      <c r="D173" s="11">
        <f t="shared" si="54"/>
        <v>3403.95</v>
      </c>
      <c r="E173" s="24">
        <v>0</v>
      </c>
      <c r="F173" s="13">
        <f t="shared" si="55"/>
        <v>9240</v>
      </c>
      <c r="G173" s="13">
        <v>9240</v>
      </c>
      <c r="H173" s="13">
        <f t="shared" si="48"/>
        <v>100</v>
      </c>
      <c r="K173" s="55"/>
    </row>
    <row r="174" spans="1:11" ht="18" customHeight="1" x14ac:dyDescent="0.25">
      <c r="A174" s="4"/>
      <c r="B174" s="16" t="s">
        <v>173</v>
      </c>
      <c r="C174" s="17">
        <v>6866.91</v>
      </c>
      <c r="D174" s="11">
        <f t="shared" si="54"/>
        <v>398.09000000000015</v>
      </c>
      <c r="E174" s="24">
        <v>0</v>
      </c>
      <c r="F174" s="13">
        <f t="shared" si="55"/>
        <v>7265</v>
      </c>
      <c r="G174" s="13">
        <v>7265</v>
      </c>
      <c r="H174" s="13">
        <f t="shared" si="48"/>
        <v>100</v>
      </c>
      <c r="K174" s="55"/>
    </row>
    <row r="175" spans="1:11" ht="15" customHeight="1" x14ac:dyDescent="0.25">
      <c r="A175" s="4"/>
      <c r="B175" s="22" t="s">
        <v>174</v>
      </c>
      <c r="C175" s="23">
        <v>653545.93000000005</v>
      </c>
      <c r="D175" s="11">
        <f t="shared" si="54"/>
        <v>-576493.93000000005</v>
      </c>
      <c r="E175" s="24">
        <v>0</v>
      </c>
      <c r="F175" s="13">
        <f t="shared" si="55"/>
        <v>77052</v>
      </c>
      <c r="G175" s="13">
        <v>77052</v>
      </c>
      <c r="H175" s="13">
        <f t="shared" si="48"/>
        <v>100</v>
      </c>
      <c r="K175" s="55"/>
    </row>
    <row r="176" spans="1:11" ht="17.25" customHeight="1" x14ac:dyDescent="0.25">
      <c r="A176" s="4"/>
      <c r="B176" s="22" t="s">
        <v>175</v>
      </c>
      <c r="C176" s="23">
        <v>30905.21</v>
      </c>
      <c r="D176" s="11">
        <f t="shared" si="54"/>
        <v>41270.79</v>
      </c>
      <c r="E176" s="24">
        <v>0</v>
      </c>
      <c r="F176" s="13">
        <f t="shared" si="55"/>
        <v>72176</v>
      </c>
      <c r="G176" s="13">
        <v>72176</v>
      </c>
      <c r="H176" s="13">
        <f t="shared" si="48"/>
        <v>100</v>
      </c>
      <c r="K176" s="55"/>
    </row>
    <row r="177" spans="1:11" ht="42" customHeight="1" x14ac:dyDescent="0.25">
      <c r="A177" s="4"/>
      <c r="B177" s="22" t="s">
        <v>176</v>
      </c>
      <c r="C177" s="23">
        <v>50155.56</v>
      </c>
      <c r="D177" s="11">
        <f t="shared" si="54"/>
        <v>-45303.56</v>
      </c>
      <c r="E177" s="24">
        <v>0</v>
      </c>
      <c r="F177" s="13">
        <f t="shared" si="55"/>
        <v>4852</v>
      </c>
      <c r="G177" s="13">
        <v>4852</v>
      </c>
      <c r="H177" s="13">
        <f t="shared" si="48"/>
        <v>100</v>
      </c>
      <c r="K177" s="55"/>
    </row>
    <row r="178" spans="1:11" ht="39" customHeight="1" x14ac:dyDescent="0.25">
      <c r="A178" s="4"/>
      <c r="B178" s="16" t="s">
        <v>177</v>
      </c>
      <c r="C178" s="17">
        <v>66779.89</v>
      </c>
      <c r="D178" s="11">
        <f t="shared" si="54"/>
        <v>-9424.89</v>
      </c>
      <c r="E178" s="24">
        <v>0</v>
      </c>
      <c r="F178" s="13">
        <f t="shared" si="55"/>
        <v>57355</v>
      </c>
      <c r="G178" s="13">
        <v>57355</v>
      </c>
      <c r="H178" s="13">
        <f t="shared" si="48"/>
        <v>100</v>
      </c>
      <c r="K178" s="55"/>
    </row>
    <row r="179" spans="1:11" ht="35.450000000000003" customHeight="1" x14ac:dyDescent="0.25">
      <c r="A179" s="4"/>
      <c r="B179" s="16" t="s">
        <v>177</v>
      </c>
      <c r="C179" s="17">
        <v>40067.93</v>
      </c>
      <c r="D179" s="11">
        <f t="shared" si="54"/>
        <v>-16267.93</v>
      </c>
      <c r="E179" s="24">
        <v>0</v>
      </c>
      <c r="F179" s="13">
        <f t="shared" si="55"/>
        <v>23800</v>
      </c>
      <c r="G179" s="13">
        <v>23800</v>
      </c>
      <c r="H179" s="13">
        <f t="shared" si="48"/>
        <v>100</v>
      </c>
      <c r="K179" s="55"/>
    </row>
    <row r="180" spans="1:11" ht="17.25" customHeight="1" x14ac:dyDescent="0.25">
      <c r="A180" s="4"/>
      <c r="B180" s="16" t="s">
        <v>178</v>
      </c>
      <c r="C180" s="17">
        <v>90152.85</v>
      </c>
      <c r="D180" s="11">
        <f t="shared" si="54"/>
        <v>25207.149999999994</v>
      </c>
      <c r="E180" s="24">
        <v>0</v>
      </c>
      <c r="F180" s="13">
        <f t="shared" si="55"/>
        <v>115360</v>
      </c>
      <c r="G180" s="13">
        <v>115360</v>
      </c>
      <c r="H180" s="13">
        <f t="shared" si="48"/>
        <v>100</v>
      </c>
      <c r="K180" s="55"/>
    </row>
    <row r="181" spans="1:11" ht="15" customHeight="1" x14ac:dyDescent="0.25">
      <c r="A181" s="4"/>
      <c r="B181" s="16" t="s">
        <v>179</v>
      </c>
      <c r="C181" s="11">
        <v>0</v>
      </c>
      <c r="D181" s="11">
        <f t="shared" si="54"/>
        <v>140</v>
      </c>
      <c r="E181" s="24">
        <v>0</v>
      </c>
      <c r="F181" s="13">
        <f t="shared" si="55"/>
        <v>140</v>
      </c>
      <c r="G181" s="13">
        <v>140</v>
      </c>
      <c r="H181" s="13">
        <f>IF(G181=0,0,IF(F181=0,100,G181/F181*100))</f>
        <v>100</v>
      </c>
      <c r="K181" s="55"/>
    </row>
    <row r="182" spans="1:11" ht="13.5" customHeight="1" x14ac:dyDescent="0.25">
      <c r="A182" s="4"/>
      <c r="B182" s="16" t="s">
        <v>180</v>
      </c>
      <c r="C182" s="17">
        <v>3961.62</v>
      </c>
      <c r="D182" s="11">
        <f t="shared" si="54"/>
        <v>24581.38</v>
      </c>
      <c r="E182" s="24">
        <v>0</v>
      </c>
      <c r="F182" s="13">
        <f t="shared" si="55"/>
        <v>28543</v>
      </c>
      <c r="G182" s="13">
        <v>28543</v>
      </c>
      <c r="H182" s="13">
        <f t="shared" si="48"/>
        <v>100</v>
      </c>
      <c r="K182" s="55"/>
    </row>
    <row r="183" spans="1:11" ht="22.5" customHeight="1" x14ac:dyDescent="0.25">
      <c r="A183" s="4"/>
      <c r="B183" s="16" t="s">
        <v>181</v>
      </c>
      <c r="C183" s="17">
        <v>4125.07</v>
      </c>
      <c r="D183" s="11">
        <f t="shared" si="54"/>
        <v>2009.9300000000003</v>
      </c>
      <c r="E183" s="24">
        <v>0</v>
      </c>
      <c r="F183" s="13">
        <f t="shared" si="55"/>
        <v>6135</v>
      </c>
      <c r="G183" s="13">
        <v>6135</v>
      </c>
      <c r="H183" s="13">
        <f t="shared" si="48"/>
        <v>100</v>
      </c>
      <c r="K183" s="55"/>
    </row>
    <row r="184" spans="1:11" ht="18.75" customHeight="1" x14ac:dyDescent="0.25">
      <c r="A184" s="4"/>
      <c r="B184" s="16" t="s">
        <v>182</v>
      </c>
      <c r="C184" s="17">
        <v>6160.51</v>
      </c>
      <c r="D184" s="11">
        <f t="shared" si="54"/>
        <v>-83.510000000000218</v>
      </c>
      <c r="E184" s="24">
        <v>0</v>
      </c>
      <c r="F184" s="13">
        <f t="shared" si="55"/>
        <v>6077</v>
      </c>
      <c r="G184" s="13">
        <v>6077</v>
      </c>
      <c r="H184" s="13">
        <f t="shared" si="48"/>
        <v>100</v>
      </c>
      <c r="K184" s="55"/>
    </row>
    <row r="185" spans="1:11" ht="24" customHeight="1" x14ac:dyDescent="0.25">
      <c r="A185" s="4"/>
      <c r="B185" s="16" t="s">
        <v>183</v>
      </c>
      <c r="C185" s="17">
        <v>818694.31</v>
      </c>
      <c r="D185" s="11">
        <f t="shared" si="54"/>
        <v>252911.68999999994</v>
      </c>
      <c r="E185" s="24">
        <v>0</v>
      </c>
      <c r="F185" s="13">
        <f t="shared" si="55"/>
        <v>1071606</v>
      </c>
      <c r="G185" s="13">
        <v>1071606</v>
      </c>
      <c r="H185" s="13">
        <f t="shared" si="48"/>
        <v>100</v>
      </c>
      <c r="I185" s="5"/>
      <c r="K185" s="55"/>
    </row>
    <row r="186" spans="1:11" ht="17.25" customHeight="1" x14ac:dyDescent="0.25">
      <c r="A186" s="4"/>
      <c r="B186" s="16" t="s">
        <v>184</v>
      </c>
      <c r="C186" s="17">
        <v>120101.94</v>
      </c>
      <c r="D186" s="11">
        <f t="shared" si="54"/>
        <v>-21121.940000000002</v>
      </c>
      <c r="E186" s="24">
        <v>0</v>
      </c>
      <c r="F186" s="13">
        <f t="shared" si="55"/>
        <v>98980</v>
      </c>
      <c r="G186" s="13">
        <v>98980</v>
      </c>
      <c r="H186" s="13">
        <f t="shared" si="48"/>
        <v>100</v>
      </c>
      <c r="K186" s="55"/>
    </row>
    <row r="187" spans="1:11" s="5" customFormat="1" ht="18" customHeight="1" x14ac:dyDescent="0.25">
      <c r="A187" s="4"/>
      <c r="B187" s="16" t="s">
        <v>185</v>
      </c>
      <c r="C187" s="17">
        <v>1323738.3600000001</v>
      </c>
      <c r="D187" s="11">
        <f t="shared" si="54"/>
        <v>76583.639999999898</v>
      </c>
      <c r="E187" s="24">
        <v>0</v>
      </c>
      <c r="F187" s="13">
        <f t="shared" si="55"/>
        <v>1400322</v>
      </c>
      <c r="G187" s="13">
        <v>1400322</v>
      </c>
      <c r="H187" s="13">
        <f t="shared" si="48"/>
        <v>100</v>
      </c>
      <c r="I187" s="2"/>
      <c r="K187" s="55"/>
    </row>
    <row r="188" spans="1:11" ht="18" customHeight="1" x14ac:dyDescent="0.25">
      <c r="A188" s="4"/>
      <c r="B188" s="16" t="s">
        <v>186</v>
      </c>
      <c r="C188" s="17">
        <v>3035.9</v>
      </c>
      <c r="D188" s="11">
        <f t="shared" si="54"/>
        <v>-2083.9</v>
      </c>
      <c r="E188" s="24">
        <v>0</v>
      </c>
      <c r="F188" s="13">
        <f t="shared" si="55"/>
        <v>952</v>
      </c>
      <c r="G188" s="13">
        <v>952</v>
      </c>
      <c r="H188" s="13">
        <f t="shared" si="48"/>
        <v>100</v>
      </c>
      <c r="K188" s="55"/>
    </row>
    <row r="189" spans="1:11" ht="24" customHeight="1" x14ac:dyDescent="0.25">
      <c r="A189" s="4"/>
      <c r="B189" s="16" t="s">
        <v>187</v>
      </c>
      <c r="C189" s="17">
        <v>356119.15</v>
      </c>
      <c r="D189" s="11">
        <f t="shared" si="54"/>
        <v>8449.8499999999767</v>
      </c>
      <c r="E189" s="24">
        <v>0</v>
      </c>
      <c r="F189" s="13">
        <f t="shared" si="55"/>
        <v>364569</v>
      </c>
      <c r="G189" s="13">
        <v>364569</v>
      </c>
      <c r="H189" s="13">
        <f t="shared" si="48"/>
        <v>100</v>
      </c>
      <c r="K189" s="55"/>
    </row>
    <row r="190" spans="1:11" ht="24" customHeight="1" x14ac:dyDescent="0.25">
      <c r="A190" s="4"/>
      <c r="B190" s="16" t="s">
        <v>188</v>
      </c>
      <c r="C190" s="17">
        <v>48044.56</v>
      </c>
      <c r="D190" s="11">
        <f t="shared" si="54"/>
        <v>38691.440000000002</v>
      </c>
      <c r="E190" s="24">
        <v>0</v>
      </c>
      <c r="F190" s="13">
        <f t="shared" si="55"/>
        <v>86736</v>
      </c>
      <c r="G190" s="13">
        <v>86736</v>
      </c>
      <c r="H190" s="13">
        <f t="shared" si="48"/>
        <v>100</v>
      </c>
      <c r="K190" s="55"/>
    </row>
    <row r="191" spans="1:11" ht="21.75" customHeight="1" x14ac:dyDescent="0.25">
      <c r="A191" s="4"/>
      <c r="B191" s="16" t="s">
        <v>189</v>
      </c>
      <c r="C191" s="17">
        <v>25985.02</v>
      </c>
      <c r="D191" s="11">
        <f t="shared" si="54"/>
        <v>27081.98</v>
      </c>
      <c r="E191" s="24">
        <v>0</v>
      </c>
      <c r="F191" s="13">
        <f t="shared" si="55"/>
        <v>53067</v>
      </c>
      <c r="G191" s="13">
        <v>53067</v>
      </c>
      <c r="H191" s="13">
        <f t="shared" si="48"/>
        <v>100</v>
      </c>
      <c r="K191" s="55"/>
    </row>
    <row r="192" spans="1:11" ht="24" customHeight="1" x14ac:dyDescent="0.25">
      <c r="A192" s="4"/>
      <c r="B192" s="16" t="s">
        <v>190</v>
      </c>
      <c r="C192" s="17">
        <v>140745.39000000001</v>
      </c>
      <c r="D192" s="11">
        <f t="shared" si="54"/>
        <v>72906.609999999986</v>
      </c>
      <c r="E192" s="24">
        <v>0</v>
      </c>
      <c r="F192" s="13">
        <f t="shared" si="55"/>
        <v>213652</v>
      </c>
      <c r="G192" s="13">
        <v>213652</v>
      </c>
      <c r="H192" s="13">
        <f t="shared" si="48"/>
        <v>100</v>
      </c>
      <c r="K192" s="55"/>
    </row>
    <row r="193" spans="1:11" ht="26.25" customHeight="1" x14ac:dyDescent="0.25">
      <c r="A193" s="4"/>
      <c r="B193" s="16" t="s">
        <v>191</v>
      </c>
      <c r="C193" s="17">
        <v>111565.95</v>
      </c>
      <c r="D193" s="11">
        <f t="shared" si="54"/>
        <v>-22617.949999999997</v>
      </c>
      <c r="E193" s="24">
        <v>0</v>
      </c>
      <c r="F193" s="13">
        <f t="shared" si="55"/>
        <v>88948</v>
      </c>
      <c r="G193" s="13">
        <v>88948</v>
      </c>
      <c r="H193" s="13">
        <f t="shared" si="48"/>
        <v>100</v>
      </c>
      <c r="K193" s="55"/>
    </row>
    <row r="194" spans="1:11" ht="26.1" customHeight="1" x14ac:dyDescent="0.25">
      <c r="A194" s="4"/>
      <c r="B194" s="16" t="s">
        <v>192</v>
      </c>
      <c r="C194" s="32">
        <v>0</v>
      </c>
      <c r="D194" s="11">
        <f t="shared" si="54"/>
        <v>54</v>
      </c>
      <c r="E194" s="24">
        <v>0</v>
      </c>
      <c r="F194" s="13">
        <f t="shared" si="55"/>
        <v>54</v>
      </c>
      <c r="G194" s="13">
        <v>54</v>
      </c>
      <c r="H194" s="13">
        <f t="shared" si="48"/>
        <v>100</v>
      </c>
      <c r="K194" s="55"/>
    </row>
    <row r="195" spans="1:11" ht="26.25" customHeight="1" x14ac:dyDescent="0.25">
      <c r="A195" s="4"/>
      <c r="B195" s="34" t="s">
        <v>193</v>
      </c>
      <c r="C195" s="33">
        <v>0</v>
      </c>
      <c r="D195" s="11">
        <f t="shared" si="54"/>
        <v>644</v>
      </c>
      <c r="E195" s="24">
        <v>0</v>
      </c>
      <c r="F195" s="13">
        <f t="shared" si="55"/>
        <v>644</v>
      </c>
      <c r="G195" s="13">
        <v>644</v>
      </c>
      <c r="H195" s="13">
        <f t="shared" si="48"/>
        <v>100</v>
      </c>
      <c r="K195" s="55"/>
    </row>
    <row r="196" spans="1:11" ht="24" customHeight="1" x14ac:dyDescent="0.25">
      <c r="A196" s="4"/>
      <c r="B196" s="16" t="s">
        <v>194</v>
      </c>
      <c r="C196" s="17">
        <v>681794.23</v>
      </c>
      <c r="D196" s="11">
        <f t="shared" si="54"/>
        <v>190891.77000000002</v>
      </c>
      <c r="E196" s="24">
        <v>0</v>
      </c>
      <c r="F196" s="13">
        <f t="shared" si="55"/>
        <v>872686</v>
      </c>
      <c r="G196" s="13">
        <v>872686</v>
      </c>
      <c r="H196" s="13">
        <f t="shared" si="48"/>
        <v>100</v>
      </c>
      <c r="K196" s="55"/>
    </row>
    <row r="197" spans="1:11" ht="24" customHeight="1" x14ac:dyDescent="0.25">
      <c r="A197" s="4"/>
      <c r="B197" s="16" t="s">
        <v>195</v>
      </c>
      <c r="C197" s="17">
        <v>121220.69</v>
      </c>
      <c r="D197" s="11">
        <f t="shared" si="54"/>
        <v>238919.31</v>
      </c>
      <c r="E197" s="24">
        <v>0</v>
      </c>
      <c r="F197" s="13">
        <f t="shared" si="55"/>
        <v>360140</v>
      </c>
      <c r="G197" s="13">
        <v>360140</v>
      </c>
      <c r="H197" s="13">
        <f t="shared" si="48"/>
        <v>100</v>
      </c>
      <c r="I197" s="5"/>
      <c r="K197" s="55"/>
    </row>
    <row r="198" spans="1:11" ht="26.45" customHeight="1" x14ac:dyDescent="0.25">
      <c r="A198" s="4"/>
      <c r="B198" s="16" t="s">
        <v>196</v>
      </c>
      <c r="C198" s="17">
        <v>1054251.54</v>
      </c>
      <c r="D198" s="11">
        <f t="shared" si="54"/>
        <v>162124.45999999996</v>
      </c>
      <c r="E198" s="24">
        <v>0</v>
      </c>
      <c r="F198" s="13">
        <f t="shared" si="55"/>
        <v>1216376</v>
      </c>
      <c r="G198" s="13">
        <v>1216376</v>
      </c>
      <c r="H198" s="13">
        <f t="shared" si="48"/>
        <v>100</v>
      </c>
      <c r="K198" s="55"/>
    </row>
    <row r="199" spans="1:11" s="5" customFormat="1" ht="24" customHeight="1" x14ac:dyDescent="0.25">
      <c r="A199" s="4"/>
      <c r="B199" s="16" t="s">
        <v>197</v>
      </c>
      <c r="C199" s="17">
        <v>655746.46</v>
      </c>
      <c r="D199" s="11">
        <f t="shared" si="54"/>
        <v>52148.540000000037</v>
      </c>
      <c r="E199" s="24">
        <v>0</v>
      </c>
      <c r="F199" s="13">
        <f t="shared" si="55"/>
        <v>707895</v>
      </c>
      <c r="G199" s="13">
        <v>707895</v>
      </c>
      <c r="H199" s="13">
        <f t="shared" si="48"/>
        <v>100</v>
      </c>
      <c r="I199" s="2"/>
      <c r="K199" s="55"/>
    </row>
    <row r="200" spans="1:11" ht="16.5" customHeight="1" x14ac:dyDescent="0.25">
      <c r="A200" s="4"/>
      <c r="B200" s="16" t="s">
        <v>198</v>
      </c>
      <c r="C200" s="17">
        <v>6669.77</v>
      </c>
      <c r="D200" s="11">
        <f t="shared" si="54"/>
        <v>470.22999999999956</v>
      </c>
      <c r="E200" s="24">
        <v>0</v>
      </c>
      <c r="F200" s="13">
        <f t="shared" si="55"/>
        <v>7140</v>
      </c>
      <c r="G200" s="13">
        <v>7140</v>
      </c>
      <c r="H200" s="13">
        <f t="shared" si="48"/>
        <v>100</v>
      </c>
      <c r="I200" s="5"/>
      <c r="K200" s="55"/>
    </row>
    <row r="201" spans="1:11" ht="27" customHeight="1" x14ac:dyDescent="0.25">
      <c r="A201" s="4"/>
      <c r="B201" s="16" t="s">
        <v>199</v>
      </c>
      <c r="C201" s="17">
        <v>6190.08</v>
      </c>
      <c r="D201" s="11">
        <f t="shared" si="54"/>
        <v>37907.919999999998</v>
      </c>
      <c r="E201" s="24">
        <v>0</v>
      </c>
      <c r="F201" s="13">
        <f t="shared" si="55"/>
        <v>44098</v>
      </c>
      <c r="G201" s="13">
        <v>44098</v>
      </c>
      <c r="H201" s="13">
        <f t="shared" si="48"/>
        <v>100</v>
      </c>
      <c r="K201" s="55"/>
    </row>
    <row r="202" spans="1:11" s="5" customFormat="1" ht="24" customHeight="1" x14ac:dyDescent="0.25">
      <c r="A202" s="4"/>
      <c r="B202" s="16" t="s">
        <v>200</v>
      </c>
      <c r="C202" s="17">
        <v>138190.01</v>
      </c>
      <c r="D202" s="11">
        <f t="shared" si="54"/>
        <v>19183.989999999991</v>
      </c>
      <c r="E202" s="24">
        <v>0</v>
      </c>
      <c r="F202" s="13">
        <f t="shared" si="55"/>
        <v>157374</v>
      </c>
      <c r="G202" s="13">
        <v>157374</v>
      </c>
      <c r="H202" s="13">
        <f t="shared" si="48"/>
        <v>100</v>
      </c>
      <c r="K202" s="55"/>
    </row>
    <row r="203" spans="1:11" ht="23.25" customHeight="1" x14ac:dyDescent="0.25">
      <c r="A203" s="4"/>
      <c r="B203" s="16" t="s">
        <v>201</v>
      </c>
      <c r="C203" s="17">
        <v>190047.51</v>
      </c>
      <c r="D203" s="11">
        <f t="shared" si="54"/>
        <v>147608.49</v>
      </c>
      <c r="E203" s="24">
        <v>0</v>
      </c>
      <c r="F203" s="13">
        <f t="shared" si="55"/>
        <v>337656</v>
      </c>
      <c r="G203" s="13">
        <v>337656</v>
      </c>
      <c r="H203" s="13">
        <f t="shared" si="48"/>
        <v>100</v>
      </c>
      <c r="K203" s="55"/>
    </row>
    <row r="204" spans="1:11" s="5" customFormat="1" ht="27.75" customHeight="1" x14ac:dyDescent="0.25">
      <c r="A204" s="4"/>
      <c r="B204" s="16" t="s">
        <v>202</v>
      </c>
      <c r="C204" s="17">
        <v>6505.49</v>
      </c>
      <c r="D204" s="11">
        <f t="shared" si="54"/>
        <v>314.51000000000022</v>
      </c>
      <c r="E204" s="24">
        <v>0</v>
      </c>
      <c r="F204" s="13">
        <f t="shared" si="55"/>
        <v>6820</v>
      </c>
      <c r="G204" s="13">
        <v>6820</v>
      </c>
      <c r="H204" s="13">
        <f t="shared" si="48"/>
        <v>100</v>
      </c>
      <c r="I204" s="2"/>
      <c r="K204" s="55"/>
    </row>
    <row r="205" spans="1:11" ht="18.75" customHeight="1" x14ac:dyDescent="0.25">
      <c r="A205" s="4"/>
      <c r="B205" s="16" t="s">
        <v>203</v>
      </c>
      <c r="C205" s="17">
        <v>6369.96</v>
      </c>
      <c r="D205" s="11">
        <f t="shared" si="54"/>
        <v>-1273.96</v>
      </c>
      <c r="E205" s="24">
        <v>0</v>
      </c>
      <c r="F205" s="13">
        <f t="shared" si="55"/>
        <v>5096</v>
      </c>
      <c r="G205" s="13">
        <v>5096</v>
      </c>
      <c r="H205" s="13">
        <f t="shared" si="48"/>
        <v>100</v>
      </c>
      <c r="K205" s="55"/>
    </row>
    <row r="206" spans="1:11" ht="23.45" customHeight="1" x14ac:dyDescent="0.25">
      <c r="A206" s="4"/>
      <c r="B206" s="16" t="s">
        <v>204</v>
      </c>
      <c r="C206" s="32">
        <v>0</v>
      </c>
      <c r="D206" s="11">
        <f t="shared" si="54"/>
        <v>352</v>
      </c>
      <c r="E206" s="24">
        <v>0</v>
      </c>
      <c r="F206" s="13">
        <f t="shared" si="55"/>
        <v>352</v>
      </c>
      <c r="G206" s="13">
        <v>352</v>
      </c>
      <c r="H206" s="13">
        <f t="shared" si="48"/>
        <v>100</v>
      </c>
      <c r="K206" s="55"/>
    </row>
    <row r="207" spans="1:11" ht="18.600000000000001" customHeight="1" x14ac:dyDescent="0.25">
      <c r="A207" s="4"/>
      <c r="B207" s="16" t="s">
        <v>205</v>
      </c>
      <c r="C207" s="17">
        <v>400817.32</v>
      </c>
      <c r="D207" s="11">
        <f t="shared" si="54"/>
        <v>38696.679999999993</v>
      </c>
      <c r="E207" s="24">
        <v>0</v>
      </c>
      <c r="F207" s="13">
        <f t="shared" si="55"/>
        <v>439514</v>
      </c>
      <c r="G207" s="13">
        <v>439514</v>
      </c>
      <c r="H207" s="13">
        <f t="shared" si="48"/>
        <v>100</v>
      </c>
      <c r="K207" s="55"/>
    </row>
    <row r="208" spans="1:11" ht="26.45" customHeight="1" x14ac:dyDescent="0.25">
      <c r="A208" s="4"/>
      <c r="B208" s="16" t="s">
        <v>206</v>
      </c>
      <c r="C208" s="17">
        <v>4987.55</v>
      </c>
      <c r="D208" s="11">
        <f t="shared" si="54"/>
        <v>-297.55000000000018</v>
      </c>
      <c r="E208" s="24">
        <v>0</v>
      </c>
      <c r="F208" s="13">
        <f t="shared" si="55"/>
        <v>4690</v>
      </c>
      <c r="G208" s="13">
        <v>4690</v>
      </c>
      <c r="H208" s="13">
        <f t="shared" si="48"/>
        <v>100</v>
      </c>
      <c r="K208" s="55"/>
    </row>
    <row r="209" spans="1:11" ht="24" customHeight="1" x14ac:dyDescent="0.25">
      <c r="A209" s="4"/>
      <c r="B209" s="16" t="s">
        <v>207</v>
      </c>
      <c r="C209" s="17">
        <v>50557.22</v>
      </c>
      <c r="D209" s="11">
        <f t="shared" si="54"/>
        <v>-22709.22</v>
      </c>
      <c r="E209" s="24">
        <v>0</v>
      </c>
      <c r="F209" s="13">
        <f t="shared" si="55"/>
        <v>27848</v>
      </c>
      <c r="G209" s="13">
        <v>27848</v>
      </c>
      <c r="H209" s="13">
        <f t="shared" si="48"/>
        <v>100</v>
      </c>
      <c r="I209" s="5"/>
      <c r="K209" s="55"/>
    </row>
    <row r="210" spans="1:11" ht="15" customHeight="1" x14ac:dyDescent="0.25">
      <c r="A210" s="4"/>
      <c r="B210" s="16" t="s">
        <v>208</v>
      </c>
      <c r="C210" s="17">
        <v>595019.47</v>
      </c>
      <c r="D210" s="11">
        <f t="shared" si="54"/>
        <v>155361.53000000003</v>
      </c>
      <c r="E210" s="24">
        <v>0</v>
      </c>
      <c r="F210" s="13">
        <f t="shared" si="55"/>
        <v>750381</v>
      </c>
      <c r="G210" s="13">
        <v>750381</v>
      </c>
      <c r="H210" s="13">
        <f t="shared" si="48"/>
        <v>100</v>
      </c>
      <c r="I210" s="5"/>
      <c r="K210" s="55"/>
    </row>
    <row r="211" spans="1:11" s="5" customFormat="1" ht="17.100000000000001" customHeight="1" x14ac:dyDescent="0.25">
      <c r="A211" s="4"/>
      <c r="B211" s="16" t="s">
        <v>209</v>
      </c>
      <c r="C211" s="17">
        <v>11706.6</v>
      </c>
      <c r="D211" s="11">
        <f t="shared" si="54"/>
        <v>10527.4</v>
      </c>
      <c r="E211" s="24">
        <v>0</v>
      </c>
      <c r="F211" s="13">
        <f t="shared" si="55"/>
        <v>22234</v>
      </c>
      <c r="G211" s="13">
        <v>22234</v>
      </c>
      <c r="H211" s="13">
        <f t="shared" si="48"/>
        <v>100</v>
      </c>
      <c r="I211" s="2"/>
      <c r="K211" s="55"/>
    </row>
    <row r="212" spans="1:11" s="5" customFormat="1" ht="30" customHeight="1" x14ac:dyDescent="0.25">
      <c r="A212" s="4"/>
      <c r="B212" s="16" t="s">
        <v>210</v>
      </c>
      <c r="C212" s="17">
        <v>11339.44</v>
      </c>
      <c r="D212" s="11">
        <f t="shared" si="54"/>
        <v>14251.56</v>
      </c>
      <c r="E212" s="24">
        <v>0</v>
      </c>
      <c r="F212" s="13">
        <f t="shared" si="55"/>
        <v>25591</v>
      </c>
      <c r="G212" s="13">
        <v>25591</v>
      </c>
      <c r="H212" s="13">
        <f t="shared" si="48"/>
        <v>100</v>
      </c>
      <c r="I212" s="2"/>
      <c r="K212" s="55"/>
    </row>
    <row r="213" spans="1:11" ht="24" customHeight="1" x14ac:dyDescent="0.25">
      <c r="A213" s="4"/>
      <c r="B213" s="16" t="s">
        <v>211</v>
      </c>
      <c r="C213" s="17">
        <v>158982.13</v>
      </c>
      <c r="D213" s="11">
        <f t="shared" si="54"/>
        <v>122069.87</v>
      </c>
      <c r="E213" s="24">
        <v>0</v>
      </c>
      <c r="F213" s="13">
        <f t="shared" si="55"/>
        <v>281052</v>
      </c>
      <c r="G213" s="13">
        <v>281052</v>
      </c>
      <c r="H213" s="13">
        <f t="shared" si="48"/>
        <v>100</v>
      </c>
      <c r="K213" s="55"/>
    </row>
    <row r="214" spans="1:11" ht="15.95" customHeight="1" x14ac:dyDescent="0.25">
      <c r="A214" s="4"/>
      <c r="B214" s="16" t="s">
        <v>212</v>
      </c>
      <c r="C214" s="32">
        <v>0</v>
      </c>
      <c r="D214" s="11">
        <f t="shared" si="54"/>
        <v>1750</v>
      </c>
      <c r="E214" s="24">
        <v>0</v>
      </c>
      <c r="F214" s="13">
        <f t="shared" si="55"/>
        <v>1750</v>
      </c>
      <c r="G214" s="23">
        <v>1750</v>
      </c>
      <c r="H214" s="13">
        <f t="shared" si="48"/>
        <v>100</v>
      </c>
      <c r="K214" s="55"/>
    </row>
    <row r="215" spans="1:11" ht="15.6" customHeight="1" x14ac:dyDescent="0.25">
      <c r="A215" s="4"/>
      <c r="B215" s="16" t="s">
        <v>213</v>
      </c>
      <c r="C215" s="32">
        <v>0</v>
      </c>
      <c r="D215" s="11">
        <f t="shared" si="54"/>
        <v>4090</v>
      </c>
      <c r="E215" s="24">
        <v>0</v>
      </c>
      <c r="F215" s="13">
        <f t="shared" si="55"/>
        <v>4090</v>
      </c>
      <c r="G215" s="23">
        <v>4090</v>
      </c>
      <c r="H215" s="13">
        <f t="shared" ref="H215:H278" si="56">IF(G215=0,0,IF(F215=0,100,G215/F215*100))</f>
        <v>100</v>
      </c>
      <c r="K215" s="55"/>
    </row>
    <row r="216" spans="1:11" ht="13.5" customHeight="1" x14ac:dyDescent="0.25">
      <c r="A216" s="4"/>
      <c r="B216" s="14" t="s">
        <v>214</v>
      </c>
      <c r="C216" s="15">
        <f>SUM(C217)</f>
        <v>813945</v>
      </c>
      <c r="D216" s="15">
        <f t="shared" ref="D216:F216" si="57">SUM(D217)</f>
        <v>-23774</v>
      </c>
      <c r="E216" s="21">
        <f t="shared" si="57"/>
        <v>0</v>
      </c>
      <c r="F216" s="15">
        <f t="shared" si="57"/>
        <v>790171</v>
      </c>
      <c r="G216" s="15">
        <f>SUM(G217)</f>
        <v>790171</v>
      </c>
      <c r="H216" s="7">
        <f t="shared" si="56"/>
        <v>100</v>
      </c>
      <c r="I216" s="5"/>
      <c r="K216" s="55"/>
    </row>
    <row r="217" spans="1:11" ht="18.95" customHeight="1" x14ac:dyDescent="0.25">
      <c r="A217" s="4"/>
      <c r="B217" s="16" t="s">
        <v>215</v>
      </c>
      <c r="C217" s="17">
        <v>813945</v>
      </c>
      <c r="D217" s="11">
        <f>+G217-C217</f>
        <v>-23774</v>
      </c>
      <c r="E217" s="24">
        <v>0</v>
      </c>
      <c r="F217" s="13">
        <f>+C217+D217+E217</f>
        <v>790171</v>
      </c>
      <c r="G217" s="13">
        <v>790171</v>
      </c>
      <c r="H217" s="13">
        <f t="shared" si="56"/>
        <v>100</v>
      </c>
      <c r="K217" s="55"/>
    </row>
    <row r="218" spans="1:11" s="5" customFormat="1" ht="18.600000000000001" customHeight="1" x14ac:dyDescent="0.25">
      <c r="A218" s="4"/>
      <c r="B218" s="36" t="s">
        <v>216</v>
      </c>
      <c r="C218" s="7">
        <f>C219+C237+C244+C266+C281+C278+C291</f>
        <v>126714985</v>
      </c>
      <c r="D218" s="7">
        <f t="shared" ref="D218:F218" si="58">D219+D237+D244+D266+D281+D278+D291</f>
        <v>-29499463.68</v>
      </c>
      <c r="E218" s="8">
        <f t="shared" si="58"/>
        <v>0</v>
      </c>
      <c r="F218" s="7">
        <f t="shared" si="58"/>
        <v>97215521.320000008</v>
      </c>
      <c r="G218" s="7">
        <f>G219+G237+G244+G266+G281+G278+G291</f>
        <v>97215521.320000008</v>
      </c>
      <c r="H218" s="7">
        <f t="shared" si="56"/>
        <v>100</v>
      </c>
      <c r="I218" s="2"/>
      <c r="K218" s="55"/>
    </row>
    <row r="219" spans="1:11" ht="18" customHeight="1" x14ac:dyDescent="0.25">
      <c r="A219" s="4"/>
      <c r="B219" s="14" t="s">
        <v>217</v>
      </c>
      <c r="C219" s="15">
        <f>SUM(C220:C236)</f>
        <v>2562841.9900000002</v>
      </c>
      <c r="D219" s="15">
        <f t="shared" ref="D219:F219" si="59">SUM(D220:D236)</f>
        <v>717398.01</v>
      </c>
      <c r="E219" s="21">
        <f t="shared" si="59"/>
        <v>0</v>
      </c>
      <c r="F219" s="15">
        <f t="shared" si="59"/>
        <v>3280240</v>
      </c>
      <c r="G219" s="15">
        <f>SUM(G220:G236)</f>
        <v>3280240</v>
      </c>
      <c r="H219" s="7">
        <f t="shared" si="56"/>
        <v>100</v>
      </c>
      <c r="K219" s="55"/>
    </row>
    <row r="220" spans="1:11" ht="35.25" customHeight="1" x14ac:dyDescent="0.25">
      <c r="A220" s="4"/>
      <c r="B220" s="22" t="s">
        <v>218</v>
      </c>
      <c r="C220" s="25">
        <v>0</v>
      </c>
      <c r="D220" s="11">
        <f t="shared" ref="D220:D236" si="60">+G220-C220</f>
        <v>730</v>
      </c>
      <c r="E220" s="24">
        <v>0</v>
      </c>
      <c r="F220" s="13">
        <f t="shared" ref="F220:F236" si="61">+C220+D220+E220</f>
        <v>730</v>
      </c>
      <c r="G220" s="13">
        <v>730</v>
      </c>
      <c r="H220" s="13">
        <f t="shared" si="56"/>
        <v>100</v>
      </c>
      <c r="I220" s="5"/>
      <c r="K220" s="55"/>
    </row>
    <row r="221" spans="1:11" ht="24" customHeight="1" x14ac:dyDescent="0.25">
      <c r="A221" s="4"/>
      <c r="B221" s="16" t="s">
        <v>219</v>
      </c>
      <c r="C221" s="17">
        <v>164443.01999999999</v>
      </c>
      <c r="D221" s="11">
        <f t="shared" si="60"/>
        <v>6014.9800000000105</v>
      </c>
      <c r="E221" s="24">
        <v>0</v>
      </c>
      <c r="F221" s="13">
        <f t="shared" si="61"/>
        <v>170458</v>
      </c>
      <c r="G221" s="13">
        <v>170458</v>
      </c>
      <c r="H221" s="13">
        <f t="shared" si="56"/>
        <v>100</v>
      </c>
      <c r="K221" s="55"/>
    </row>
    <row r="222" spans="1:11" ht="25.5" customHeight="1" x14ac:dyDescent="0.25">
      <c r="A222" s="4"/>
      <c r="B222" s="16" t="s">
        <v>220</v>
      </c>
      <c r="C222" s="17">
        <v>450407.21</v>
      </c>
      <c r="D222" s="11">
        <f t="shared" si="60"/>
        <v>148072.78999999998</v>
      </c>
      <c r="E222" s="24">
        <v>0</v>
      </c>
      <c r="F222" s="13">
        <f t="shared" si="61"/>
        <v>598480</v>
      </c>
      <c r="G222" s="13">
        <v>598480</v>
      </c>
      <c r="H222" s="13">
        <f t="shared" si="56"/>
        <v>100</v>
      </c>
      <c r="K222" s="55"/>
    </row>
    <row r="223" spans="1:11" ht="21" customHeight="1" x14ac:dyDescent="0.25">
      <c r="A223" s="4"/>
      <c r="B223" s="16" t="s">
        <v>221</v>
      </c>
      <c r="C223" s="17">
        <v>25022.68</v>
      </c>
      <c r="D223" s="11">
        <f t="shared" si="60"/>
        <v>-6550.68</v>
      </c>
      <c r="E223" s="24">
        <v>0</v>
      </c>
      <c r="F223" s="13">
        <f t="shared" si="61"/>
        <v>18472</v>
      </c>
      <c r="G223" s="13">
        <v>18472</v>
      </c>
      <c r="H223" s="13">
        <f t="shared" si="56"/>
        <v>100</v>
      </c>
      <c r="K223" s="55"/>
    </row>
    <row r="224" spans="1:11" s="5" customFormat="1" ht="15.6" customHeight="1" x14ac:dyDescent="0.25">
      <c r="A224" s="4"/>
      <c r="B224" s="16" t="s">
        <v>222</v>
      </c>
      <c r="C224" s="17">
        <v>98051.72</v>
      </c>
      <c r="D224" s="11">
        <f t="shared" si="60"/>
        <v>-3683.7200000000012</v>
      </c>
      <c r="E224" s="24">
        <v>0</v>
      </c>
      <c r="F224" s="13">
        <f t="shared" si="61"/>
        <v>94368</v>
      </c>
      <c r="G224" s="13">
        <v>94368</v>
      </c>
      <c r="H224" s="13">
        <f t="shared" si="56"/>
        <v>100</v>
      </c>
      <c r="I224" s="2"/>
      <c r="K224" s="55"/>
    </row>
    <row r="225" spans="1:11" ht="37.5" customHeight="1" x14ac:dyDescent="0.25">
      <c r="A225" s="4"/>
      <c r="B225" s="16" t="s">
        <v>223</v>
      </c>
      <c r="C225" s="17">
        <v>58822.03</v>
      </c>
      <c r="D225" s="11">
        <f t="shared" si="60"/>
        <v>-18294.03</v>
      </c>
      <c r="E225" s="24">
        <v>0</v>
      </c>
      <c r="F225" s="13">
        <f t="shared" si="61"/>
        <v>40528</v>
      </c>
      <c r="G225" s="13">
        <v>40528</v>
      </c>
      <c r="H225" s="13">
        <f t="shared" si="56"/>
        <v>100</v>
      </c>
      <c r="K225" s="55"/>
    </row>
    <row r="226" spans="1:11" ht="37.5" customHeight="1" x14ac:dyDescent="0.25">
      <c r="A226" s="4"/>
      <c r="B226" s="16" t="s">
        <v>224</v>
      </c>
      <c r="C226" s="17">
        <v>78423.38</v>
      </c>
      <c r="D226" s="11">
        <f t="shared" si="60"/>
        <v>151229.62</v>
      </c>
      <c r="E226" s="24">
        <v>0</v>
      </c>
      <c r="F226" s="13">
        <f t="shared" si="61"/>
        <v>229653</v>
      </c>
      <c r="G226" s="13">
        <v>229653</v>
      </c>
      <c r="H226" s="13">
        <f t="shared" si="56"/>
        <v>100</v>
      </c>
      <c r="K226" s="55"/>
    </row>
    <row r="227" spans="1:11" ht="24" customHeight="1" x14ac:dyDescent="0.25">
      <c r="A227" s="4"/>
      <c r="B227" s="16" t="s">
        <v>225</v>
      </c>
      <c r="C227" s="17">
        <v>10994.59</v>
      </c>
      <c r="D227" s="11">
        <f t="shared" si="60"/>
        <v>-10994.59</v>
      </c>
      <c r="E227" s="24">
        <v>0</v>
      </c>
      <c r="F227" s="31">
        <f t="shared" si="61"/>
        <v>0</v>
      </c>
      <c r="G227" s="31">
        <v>0</v>
      </c>
      <c r="H227" s="31">
        <f t="shared" si="56"/>
        <v>0</v>
      </c>
      <c r="K227" s="55"/>
    </row>
    <row r="228" spans="1:11" ht="25.5" customHeight="1" x14ac:dyDescent="0.25">
      <c r="A228" s="4"/>
      <c r="B228" s="16" t="s">
        <v>226</v>
      </c>
      <c r="C228" s="17">
        <v>23832.26</v>
      </c>
      <c r="D228" s="11">
        <f t="shared" si="60"/>
        <v>13545.740000000002</v>
      </c>
      <c r="E228" s="24">
        <v>0</v>
      </c>
      <c r="F228" s="13">
        <f t="shared" si="61"/>
        <v>37378</v>
      </c>
      <c r="G228" s="13">
        <v>37378</v>
      </c>
      <c r="H228" s="13">
        <f t="shared" si="56"/>
        <v>100</v>
      </c>
      <c r="K228" s="55"/>
    </row>
    <row r="229" spans="1:11" ht="25.5" customHeight="1" x14ac:dyDescent="0.25">
      <c r="A229" s="4"/>
      <c r="B229" s="16" t="s">
        <v>227</v>
      </c>
      <c r="C229" s="17">
        <v>952381.03</v>
      </c>
      <c r="D229" s="11">
        <f t="shared" si="60"/>
        <v>181093.96999999997</v>
      </c>
      <c r="E229" s="24">
        <v>0</v>
      </c>
      <c r="F229" s="13">
        <f t="shared" si="61"/>
        <v>1133475</v>
      </c>
      <c r="G229" s="13">
        <v>1133475</v>
      </c>
      <c r="H229" s="13">
        <f t="shared" si="56"/>
        <v>100</v>
      </c>
      <c r="K229" s="55"/>
    </row>
    <row r="230" spans="1:11" ht="36" customHeight="1" x14ac:dyDescent="0.25">
      <c r="A230" s="4"/>
      <c r="B230" s="16" t="s">
        <v>228</v>
      </c>
      <c r="C230" s="32">
        <v>0</v>
      </c>
      <c r="D230" s="11">
        <f t="shared" si="60"/>
        <v>8148</v>
      </c>
      <c r="E230" s="24">
        <v>0</v>
      </c>
      <c r="F230" s="13">
        <f t="shared" si="61"/>
        <v>8148</v>
      </c>
      <c r="G230" s="13">
        <v>8148</v>
      </c>
      <c r="H230" s="13">
        <f t="shared" si="56"/>
        <v>100</v>
      </c>
      <c r="K230" s="55"/>
    </row>
    <row r="231" spans="1:11" ht="25.5" customHeight="1" x14ac:dyDescent="0.25">
      <c r="A231" s="4"/>
      <c r="B231" s="16" t="s">
        <v>229</v>
      </c>
      <c r="C231" s="32">
        <v>0</v>
      </c>
      <c r="D231" s="11">
        <f t="shared" si="60"/>
        <v>33950</v>
      </c>
      <c r="E231" s="24">
        <v>0</v>
      </c>
      <c r="F231" s="13">
        <f t="shared" si="61"/>
        <v>33950</v>
      </c>
      <c r="G231" s="13">
        <v>33950</v>
      </c>
      <c r="H231" s="13">
        <f t="shared" si="56"/>
        <v>100</v>
      </c>
      <c r="K231" s="55"/>
    </row>
    <row r="232" spans="1:11" ht="24.75" customHeight="1" x14ac:dyDescent="0.25">
      <c r="A232" s="4"/>
      <c r="B232" s="16" t="s">
        <v>230</v>
      </c>
      <c r="C232" s="17">
        <v>20064.12</v>
      </c>
      <c r="D232" s="11">
        <f t="shared" si="60"/>
        <v>55571.880000000005</v>
      </c>
      <c r="E232" s="24">
        <v>0</v>
      </c>
      <c r="F232" s="13">
        <f t="shared" si="61"/>
        <v>75636</v>
      </c>
      <c r="G232" s="13">
        <v>75636</v>
      </c>
      <c r="H232" s="13">
        <f t="shared" si="56"/>
        <v>100</v>
      </c>
      <c r="K232" s="55"/>
    </row>
    <row r="233" spans="1:11" ht="18" customHeight="1" x14ac:dyDescent="0.25">
      <c r="A233" s="4"/>
      <c r="B233" s="16" t="s">
        <v>231</v>
      </c>
      <c r="C233" s="32">
        <v>0</v>
      </c>
      <c r="D233" s="11">
        <f t="shared" si="60"/>
        <v>3045</v>
      </c>
      <c r="E233" s="24">
        <v>0</v>
      </c>
      <c r="F233" s="13">
        <f t="shared" si="61"/>
        <v>3045</v>
      </c>
      <c r="G233" s="13">
        <v>3045</v>
      </c>
      <c r="H233" s="13">
        <f t="shared" si="56"/>
        <v>100</v>
      </c>
      <c r="K233" s="55"/>
    </row>
    <row r="234" spans="1:11" ht="24.6" customHeight="1" x14ac:dyDescent="0.25">
      <c r="A234" s="4"/>
      <c r="B234" s="16" t="s">
        <v>232</v>
      </c>
      <c r="C234" s="17">
        <v>1769.13</v>
      </c>
      <c r="D234" s="11">
        <f t="shared" si="60"/>
        <v>57.869999999999891</v>
      </c>
      <c r="E234" s="24">
        <v>0</v>
      </c>
      <c r="F234" s="13">
        <f t="shared" si="61"/>
        <v>1827</v>
      </c>
      <c r="G234" s="13">
        <v>1827</v>
      </c>
      <c r="H234" s="13">
        <f t="shared" si="56"/>
        <v>100</v>
      </c>
      <c r="K234" s="55"/>
    </row>
    <row r="235" spans="1:11" ht="18.600000000000001" customHeight="1" x14ac:dyDescent="0.25">
      <c r="A235" s="4"/>
      <c r="B235" s="16" t="s">
        <v>233</v>
      </c>
      <c r="C235" s="17">
        <v>38331.120000000003</v>
      </c>
      <c r="D235" s="11">
        <f t="shared" si="60"/>
        <v>1862.8799999999974</v>
      </c>
      <c r="E235" s="24">
        <v>0</v>
      </c>
      <c r="F235" s="13">
        <f t="shared" si="61"/>
        <v>40194</v>
      </c>
      <c r="G235" s="13">
        <v>40194</v>
      </c>
      <c r="H235" s="13">
        <f t="shared" si="56"/>
        <v>100</v>
      </c>
      <c r="K235" s="55"/>
    </row>
    <row r="236" spans="1:11" ht="24.75" customHeight="1" x14ac:dyDescent="0.25">
      <c r="A236" s="4"/>
      <c r="B236" s="16" t="s">
        <v>234</v>
      </c>
      <c r="C236" s="17">
        <v>640299.69999999995</v>
      </c>
      <c r="D236" s="11">
        <f t="shared" si="60"/>
        <v>153598.30000000005</v>
      </c>
      <c r="E236" s="24">
        <v>0</v>
      </c>
      <c r="F236" s="13">
        <f t="shared" si="61"/>
        <v>793898</v>
      </c>
      <c r="G236" s="13">
        <v>793898</v>
      </c>
      <c r="H236" s="13">
        <f t="shared" si="56"/>
        <v>100</v>
      </c>
      <c r="K236" s="55"/>
    </row>
    <row r="237" spans="1:11" ht="15" customHeight="1" x14ac:dyDescent="0.25">
      <c r="A237" s="4"/>
      <c r="B237" s="14" t="s">
        <v>235</v>
      </c>
      <c r="C237" s="15">
        <f>SUM(C238:C243)</f>
        <v>19460860</v>
      </c>
      <c r="D237" s="15">
        <f t="shared" ref="D237:F237" si="62">SUM(D238:D243)</f>
        <v>2388591.0000000009</v>
      </c>
      <c r="E237" s="21">
        <f t="shared" si="62"/>
        <v>0</v>
      </c>
      <c r="F237" s="15">
        <f t="shared" si="62"/>
        <v>21849451</v>
      </c>
      <c r="G237" s="15">
        <f>SUM(G238:G243)</f>
        <v>21849451</v>
      </c>
      <c r="H237" s="7">
        <f t="shared" si="56"/>
        <v>100</v>
      </c>
      <c r="K237" s="55"/>
    </row>
    <row r="238" spans="1:11" ht="15" customHeight="1" x14ac:dyDescent="0.25">
      <c r="A238" s="4"/>
      <c r="B238" s="16" t="s">
        <v>236</v>
      </c>
      <c r="C238" s="17">
        <v>376295.97</v>
      </c>
      <c r="D238" s="11">
        <f t="shared" ref="D238:D243" si="63">+G238-C238</f>
        <v>-51811.969999999972</v>
      </c>
      <c r="E238" s="24">
        <v>0</v>
      </c>
      <c r="F238" s="13">
        <f>+C238+D238+E238</f>
        <v>324484</v>
      </c>
      <c r="G238" s="13">
        <v>324484</v>
      </c>
      <c r="H238" s="13">
        <f t="shared" si="56"/>
        <v>100</v>
      </c>
      <c r="K238" s="55"/>
    </row>
    <row r="239" spans="1:11" ht="16.5" customHeight="1" x14ac:dyDescent="0.25">
      <c r="A239" s="4"/>
      <c r="B239" s="16" t="s">
        <v>237</v>
      </c>
      <c r="C239" s="32">
        <v>0</v>
      </c>
      <c r="D239" s="11">
        <f t="shared" si="63"/>
        <v>1</v>
      </c>
      <c r="E239" s="24">
        <v>0</v>
      </c>
      <c r="F239" s="13">
        <f t="shared" ref="F239" si="64">+C239+D239+E239</f>
        <v>1</v>
      </c>
      <c r="G239" s="13">
        <v>1</v>
      </c>
      <c r="H239" s="13">
        <f t="shared" si="56"/>
        <v>100</v>
      </c>
      <c r="K239" s="55"/>
    </row>
    <row r="240" spans="1:11" ht="14.1" customHeight="1" x14ac:dyDescent="0.25">
      <c r="A240" s="4"/>
      <c r="B240" s="34" t="s">
        <v>238</v>
      </c>
      <c r="C240" s="33">
        <v>0</v>
      </c>
      <c r="D240" s="11">
        <f t="shared" si="63"/>
        <v>760</v>
      </c>
      <c r="E240" s="24">
        <v>0</v>
      </c>
      <c r="F240" s="13">
        <f>+C240+D240+E240</f>
        <v>760</v>
      </c>
      <c r="G240" s="13">
        <v>760</v>
      </c>
      <c r="H240" s="13">
        <f t="shared" si="56"/>
        <v>100</v>
      </c>
      <c r="I240" s="5"/>
      <c r="K240" s="55"/>
    </row>
    <row r="241" spans="1:11" ht="26.25" customHeight="1" x14ac:dyDescent="0.25">
      <c r="A241" s="4"/>
      <c r="B241" s="16" t="s">
        <v>239</v>
      </c>
      <c r="C241" s="17">
        <v>12632627.189999999</v>
      </c>
      <c r="D241" s="11">
        <f t="shared" si="63"/>
        <v>-5189585.1899999995</v>
      </c>
      <c r="E241" s="24">
        <v>0</v>
      </c>
      <c r="F241" s="13">
        <f>+C241+D241+E241</f>
        <v>7443042</v>
      </c>
      <c r="G241" s="13">
        <v>7443042</v>
      </c>
      <c r="H241" s="13">
        <f t="shared" si="56"/>
        <v>100</v>
      </c>
      <c r="K241" s="55"/>
    </row>
    <row r="242" spans="1:11" ht="26.25" customHeight="1" x14ac:dyDescent="0.25">
      <c r="A242" s="4"/>
      <c r="B242" s="16" t="s">
        <v>240</v>
      </c>
      <c r="C242" s="17">
        <v>6451936.8399999999</v>
      </c>
      <c r="D242" s="11">
        <f t="shared" si="63"/>
        <v>7619406.1600000001</v>
      </c>
      <c r="E242" s="24">
        <v>0</v>
      </c>
      <c r="F242" s="13">
        <f>+C242+D242+E242</f>
        <v>14071343</v>
      </c>
      <c r="G242" s="13">
        <v>14071343</v>
      </c>
      <c r="H242" s="13">
        <f t="shared" si="56"/>
        <v>100</v>
      </c>
      <c r="K242" s="55"/>
    </row>
    <row r="243" spans="1:11" ht="15.6" customHeight="1" x14ac:dyDescent="0.25">
      <c r="A243" s="4"/>
      <c r="B243" s="16" t="s">
        <v>241</v>
      </c>
      <c r="C243" s="32">
        <v>0</v>
      </c>
      <c r="D243" s="11">
        <f t="shared" si="63"/>
        <v>9821</v>
      </c>
      <c r="E243" s="24">
        <v>0</v>
      </c>
      <c r="F243" s="13">
        <f>+C243+D243+E243</f>
        <v>9821</v>
      </c>
      <c r="G243" s="13">
        <v>9821</v>
      </c>
      <c r="H243" s="13">
        <f t="shared" si="56"/>
        <v>100</v>
      </c>
      <c r="K243" s="55"/>
    </row>
    <row r="244" spans="1:11" s="5" customFormat="1" ht="24" customHeight="1" x14ac:dyDescent="0.25">
      <c r="A244" s="4"/>
      <c r="B244" s="14" t="s">
        <v>242</v>
      </c>
      <c r="C244" s="15">
        <f>SUM(C245:C265)</f>
        <v>95082758.989999995</v>
      </c>
      <c r="D244" s="15">
        <f t="shared" ref="D244:F244" si="65">SUM(D245:D265)</f>
        <v>34417309.909999996</v>
      </c>
      <c r="E244" s="21">
        <f t="shared" si="65"/>
        <v>0</v>
      </c>
      <c r="F244" s="15">
        <f t="shared" si="65"/>
        <v>129500068.90000001</v>
      </c>
      <c r="G244" s="15">
        <f>SUM(G245:G265)</f>
        <v>129500068.90000001</v>
      </c>
      <c r="H244" s="7">
        <f t="shared" si="56"/>
        <v>100</v>
      </c>
      <c r="I244" s="2"/>
      <c r="K244" s="55"/>
    </row>
    <row r="245" spans="1:11" ht="18" customHeight="1" x14ac:dyDescent="0.25">
      <c r="A245" s="4"/>
      <c r="B245" s="16" t="s">
        <v>243</v>
      </c>
      <c r="C245" s="17">
        <v>25970.11</v>
      </c>
      <c r="D245" s="11">
        <f t="shared" ref="D245:D265" si="66">+G245-C245</f>
        <v>9726.89</v>
      </c>
      <c r="E245" s="24">
        <v>0</v>
      </c>
      <c r="F245" s="13">
        <f t="shared" ref="F245:F265" si="67">+C245+D245+E245</f>
        <v>35697</v>
      </c>
      <c r="G245" s="13">
        <v>35697</v>
      </c>
      <c r="H245" s="13">
        <f t="shared" si="56"/>
        <v>100</v>
      </c>
      <c r="K245" s="55"/>
    </row>
    <row r="246" spans="1:11" ht="16.5" customHeight="1" x14ac:dyDescent="0.25">
      <c r="A246" s="4"/>
      <c r="B246" s="16" t="s">
        <v>244</v>
      </c>
      <c r="C246" s="17">
        <v>1304061.53</v>
      </c>
      <c r="D246" s="11">
        <f t="shared" si="66"/>
        <v>235547.46999999997</v>
      </c>
      <c r="E246" s="24">
        <v>0</v>
      </c>
      <c r="F246" s="13">
        <f t="shared" si="67"/>
        <v>1539609</v>
      </c>
      <c r="G246" s="13">
        <v>1539609</v>
      </c>
      <c r="H246" s="13">
        <f t="shared" si="56"/>
        <v>100</v>
      </c>
      <c r="K246" s="55"/>
    </row>
    <row r="247" spans="1:11" ht="15" customHeight="1" x14ac:dyDescent="0.25">
      <c r="A247" s="4"/>
      <c r="B247" s="16" t="s">
        <v>245</v>
      </c>
      <c r="C247" s="17">
        <v>76579.92</v>
      </c>
      <c r="D247" s="11">
        <f t="shared" si="66"/>
        <v>44171.58</v>
      </c>
      <c r="E247" s="24">
        <v>0</v>
      </c>
      <c r="F247" s="13">
        <f t="shared" si="67"/>
        <v>120751.5</v>
      </c>
      <c r="G247" s="13">
        <v>120751.5</v>
      </c>
      <c r="H247" s="13">
        <f t="shared" si="56"/>
        <v>100</v>
      </c>
      <c r="K247" s="55"/>
    </row>
    <row r="248" spans="1:11" ht="15" customHeight="1" x14ac:dyDescent="0.25">
      <c r="A248" s="4"/>
      <c r="B248" s="16" t="s">
        <v>246</v>
      </c>
      <c r="C248" s="17">
        <v>18885.650000000001</v>
      </c>
      <c r="D248" s="11">
        <f t="shared" si="66"/>
        <v>-18449.740000000002</v>
      </c>
      <c r="E248" s="24">
        <v>0</v>
      </c>
      <c r="F248" s="13">
        <f t="shared" si="67"/>
        <v>435.90999999999985</v>
      </c>
      <c r="G248" s="13">
        <v>435.91</v>
      </c>
      <c r="H248" s="13">
        <f t="shared" si="56"/>
        <v>100.00000000000004</v>
      </c>
      <c r="I248" s="5"/>
      <c r="K248" s="55"/>
    </row>
    <row r="249" spans="1:11" ht="26.25" customHeight="1" x14ac:dyDescent="0.25">
      <c r="A249" s="4"/>
      <c r="B249" s="16" t="s">
        <v>247</v>
      </c>
      <c r="C249" s="17">
        <v>10131062.460000001</v>
      </c>
      <c r="D249" s="11">
        <f t="shared" si="66"/>
        <v>2809714.5399999991</v>
      </c>
      <c r="E249" s="24">
        <v>0</v>
      </c>
      <c r="F249" s="13">
        <f t="shared" si="67"/>
        <v>12940777</v>
      </c>
      <c r="G249" s="13">
        <v>12940777</v>
      </c>
      <c r="H249" s="13">
        <f t="shared" si="56"/>
        <v>100</v>
      </c>
      <c r="K249" s="55"/>
    </row>
    <row r="250" spans="1:11" ht="15" customHeight="1" x14ac:dyDescent="0.25">
      <c r="A250" s="4"/>
      <c r="B250" s="16" t="s">
        <v>248</v>
      </c>
      <c r="C250" s="17">
        <v>166963.38</v>
      </c>
      <c r="D250" s="11">
        <f t="shared" si="66"/>
        <v>-30583.380000000005</v>
      </c>
      <c r="E250" s="24">
        <v>0</v>
      </c>
      <c r="F250" s="13">
        <f t="shared" si="67"/>
        <v>136380</v>
      </c>
      <c r="G250" s="13">
        <v>136380</v>
      </c>
      <c r="H250" s="13">
        <f t="shared" si="56"/>
        <v>100</v>
      </c>
      <c r="K250" s="55"/>
    </row>
    <row r="251" spans="1:11" ht="15.6" customHeight="1" x14ac:dyDescent="0.25">
      <c r="A251" s="4"/>
      <c r="B251" s="16" t="s">
        <v>249</v>
      </c>
      <c r="C251" s="17">
        <v>5455561.9199999999</v>
      </c>
      <c r="D251" s="11">
        <f t="shared" si="66"/>
        <v>819668.58000000007</v>
      </c>
      <c r="E251" s="24">
        <v>0</v>
      </c>
      <c r="F251" s="13">
        <f t="shared" si="67"/>
        <v>6275230.5</v>
      </c>
      <c r="G251" s="13">
        <v>6275230.5</v>
      </c>
      <c r="H251" s="13">
        <f t="shared" si="56"/>
        <v>100</v>
      </c>
      <c r="K251" s="55"/>
    </row>
    <row r="252" spans="1:11" ht="15" customHeight="1" x14ac:dyDescent="0.25">
      <c r="A252" s="4"/>
      <c r="B252" s="16" t="s">
        <v>250</v>
      </c>
      <c r="C252" s="17">
        <v>3612070.39</v>
      </c>
      <c r="D252" s="11">
        <f t="shared" si="66"/>
        <v>-387147.36000000034</v>
      </c>
      <c r="E252" s="24">
        <v>0</v>
      </c>
      <c r="F252" s="13">
        <f t="shared" si="67"/>
        <v>3224923.03</v>
      </c>
      <c r="G252" s="13">
        <v>3224923.03</v>
      </c>
      <c r="H252" s="13">
        <f t="shared" si="56"/>
        <v>100</v>
      </c>
      <c r="I252" s="5"/>
      <c r="K252" s="55"/>
    </row>
    <row r="253" spans="1:11" s="5" customFormat="1" ht="24" customHeight="1" x14ac:dyDescent="0.25">
      <c r="A253" s="4"/>
      <c r="B253" s="16" t="s">
        <v>251</v>
      </c>
      <c r="C253" s="17">
        <v>557619.99</v>
      </c>
      <c r="D253" s="11">
        <f t="shared" si="66"/>
        <v>66352.010000000009</v>
      </c>
      <c r="E253" s="24">
        <v>0</v>
      </c>
      <c r="F253" s="13">
        <f t="shared" si="67"/>
        <v>623972</v>
      </c>
      <c r="G253" s="13">
        <v>623972</v>
      </c>
      <c r="H253" s="13">
        <f t="shared" si="56"/>
        <v>100</v>
      </c>
      <c r="I253" s="2"/>
      <c r="K253" s="55"/>
    </row>
    <row r="254" spans="1:11" ht="24" customHeight="1" x14ac:dyDescent="0.25">
      <c r="A254" s="4"/>
      <c r="B254" s="16" t="s">
        <v>252</v>
      </c>
      <c r="C254" s="17">
        <v>50351778.909999996</v>
      </c>
      <c r="D254" s="11">
        <f t="shared" si="66"/>
        <v>19459840.230000004</v>
      </c>
      <c r="E254" s="24">
        <v>0</v>
      </c>
      <c r="F254" s="13">
        <f t="shared" si="67"/>
        <v>69811619.140000001</v>
      </c>
      <c r="G254" s="13">
        <v>69811619.140000001</v>
      </c>
      <c r="H254" s="13">
        <f t="shared" si="56"/>
        <v>100</v>
      </c>
      <c r="K254" s="55"/>
    </row>
    <row r="255" spans="1:11" ht="26.25" customHeight="1" x14ac:dyDescent="0.25">
      <c r="A255" s="4"/>
      <c r="B255" s="16" t="s">
        <v>252</v>
      </c>
      <c r="C255" s="17">
        <v>14774.84</v>
      </c>
      <c r="D255" s="11">
        <f t="shared" si="66"/>
        <v>8608869.9800000004</v>
      </c>
      <c r="E255" s="24">
        <v>0</v>
      </c>
      <c r="F255" s="13">
        <f t="shared" si="67"/>
        <v>8623644.8200000003</v>
      </c>
      <c r="G255" s="13">
        <v>8623644.8200000003</v>
      </c>
      <c r="H255" s="13">
        <f t="shared" si="56"/>
        <v>100</v>
      </c>
      <c r="K255" s="55"/>
    </row>
    <row r="256" spans="1:11" ht="26.25" customHeight="1" x14ac:dyDescent="0.25">
      <c r="A256" s="4"/>
      <c r="B256" s="16" t="s">
        <v>253</v>
      </c>
      <c r="C256" s="17">
        <v>4799.2</v>
      </c>
      <c r="D256" s="11">
        <f t="shared" si="66"/>
        <v>3056.8</v>
      </c>
      <c r="E256" s="24">
        <v>0</v>
      </c>
      <c r="F256" s="13">
        <f t="shared" si="67"/>
        <v>7856</v>
      </c>
      <c r="G256" s="13">
        <v>7856</v>
      </c>
      <c r="H256" s="13">
        <f t="shared" si="56"/>
        <v>100</v>
      </c>
      <c r="I256" s="5"/>
      <c r="K256" s="55"/>
    </row>
    <row r="257" spans="1:11" s="5" customFormat="1" ht="17.25" customHeight="1" x14ac:dyDescent="0.25">
      <c r="A257" s="4"/>
      <c r="B257" s="16" t="s">
        <v>254</v>
      </c>
      <c r="C257" s="17">
        <v>115275.3</v>
      </c>
      <c r="D257" s="11">
        <f t="shared" si="66"/>
        <v>67996.7</v>
      </c>
      <c r="E257" s="24">
        <v>0</v>
      </c>
      <c r="F257" s="13">
        <f t="shared" si="67"/>
        <v>183272</v>
      </c>
      <c r="G257" s="13">
        <v>183272</v>
      </c>
      <c r="H257" s="13">
        <f t="shared" si="56"/>
        <v>100</v>
      </c>
      <c r="I257" s="2"/>
      <c r="K257" s="55"/>
    </row>
    <row r="258" spans="1:11" ht="18" customHeight="1" x14ac:dyDescent="0.25">
      <c r="A258" s="4"/>
      <c r="B258" s="16" t="s">
        <v>255</v>
      </c>
      <c r="C258" s="17">
        <v>227572.71</v>
      </c>
      <c r="D258" s="11">
        <f t="shared" si="66"/>
        <v>3627.2900000000081</v>
      </c>
      <c r="E258" s="24">
        <v>0</v>
      </c>
      <c r="F258" s="13">
        <f t="shared" si="67"/>
        <v>231200</v>
      </c>
      <c r="G258" s="13">
        <v>231200</v>
      </c>
      <c r="H258" s="13">
        <f t="shared" si="56"/>
        <v>100</v>
      </c>
      <c r="I258" s="5"/>
      <c r="K258" s="55"/>
    </row>
    <row r="259" spans="1:11" ht="15" customHeight="1" x14ac:dyDescent="0.25">
      <c r="A259" s="4"/>
      <c r="B259" s="16" t="s">
        <v>256</v>
      </c>
      <c r="C259" s="17">
        <v>458878.76</v>
      </c>
      <c r="D259" s="11">
        <f t="shared" si="66"/>
        <v>327592.24</v>
      </c>
      <c r="E259" s="24">
        <v>0</v>
      </c>
      <c r="F259" s="13">
        <f t="shared" si="67"/>
        <v>786471</v>
      </c>
      <c r="G259" s="13">
        <v>786471</v>
      </c>
      <c r="H259" s="13">
        <f t="shared" si="56"/>
        <v>100</v>
      </c>
      <c r="K259" s="55"/>
    </row>
    <row r="260" spans="1:11" ht="18.600000000000001" customHeight="1" x14ac:dyDescent="0.25">
      <c r="A260" s="4"/>
      <c r="B260" s="16" t="s">
        <v>257</v>
      </c>
      <c r="C260" s="17">
        <v>2415957.2599999998</v>
      </c>
      <c r="D260" s="11">
        <f t="shared" si="66"/>
        <v>108848.74000000022</v>
      </c>
      <c r="E260" s="24">
        <v>0</v>
      </c>
      <c r="F260" s="13">
        <f t="shared" si="67"/>
        <v>2524806</v>
      </c>
      <c r="G260" s="13">
        <v>2524806</v>
      </c>
      <c r="H260" s="13">
        <f t="shared" si="56"/>
        <v>100</v>
      </c>
      <c r="I260" s="5"/>
      <c r="K260" s="55"/>
    </row>
    <row r="261" spans="1:11" s="5" customFormat="1" ht="30" customHeight="1" x14ac:dyDescent="0.25">
      <c r="A261" s="4"/>
      <c r="B261" s="16" t="s">
        <v>258</v>
      </c>
      <c r="C261" s="17">
        <v>19448362.920000002</v>
      </c>
      <c r="D261" s="11">
        <f t="shared" si="66"/>
        <v>2010811.0799999982</v>
      </c>
      <c r="E261" s="24">
        <v>0</v>
      </c>
      <c r="F261" s="13">
        <f t="shared" si="67"/>
        <v>21459174</v>
      </c>
      <c r="G261" s="13">
        <v>21459174</v>
      </c>
      <c r="H261" s="13">
        <f t="shared" si="56"/>
        <v>100</v>
      </c>
      <c r="I261" s="2"/>
      <c r="K261" s="55"/>
    </row>
    <row r="262" spans="1:11" ht="18" customHeight="1" x14ac:dyDescent="0.25">
      <c r="A262" s="4"/>
      <c r="B262" s="16" t="s">
        <v>259</v>
      </c>
      <c r="C262" s="17">
        <v>578095.61</v>
      </c>
      <c r="D262" s="11">
        <f t="shared" si="66"/>
        <v>79000.390000000014</v>
      </c>
      <c r="E262" s="24">
        <v>0</v>
      </c>
      <c r="F262" s="13">
        <f t="shared" si="67"/>
        <v>657096</v>
      </c>
      <c r="G262" s="13">
        <v>657096</v>
      </c>
      <c r="H262" s="13">
        <f t="shared" si="56"/>
        <v>100</v>
      </c>
      <c r="K262" s="55"/>
    </row>
    <row r="263" spans="1:11" s="5" customFormat="1" ht="27" customHeight="1" x14ac:dyDescent="0.25">
      <c r="A263" s="4"/>
      <c r="B263" s="16" t="s">
        <v>260</v>
      </c>
      <c r="C263" s="17">
        <v>2497.4899999999998</v>
      </c>
      <c r="D263" s="11">
        <f t="shared" si="66"/>
        <v>-2497.4899999999998</v>
      </c>
      <c r="E263" s="24">
        <v>0</v>
      </c>
      <c r="F263" s="37">
        <f t="shared" si="67"/>
        <v>0</v>
      </c>
      <c r="G263" s="37">
        <v>0</v>
      </c>
      <c r="H263" s="31">
        <f t="shared" si="56"/>
        <v>0</v>
      </c>
      <c r="I263" s="2"/>
      <c r="K263" s="55"/>
    </row>
    <row r="264" spans="1:11" ht="26.1" customHeight="1" x14ac:dyDescent="0.25">
      <c r="A264" s="4"/>
      <c r="B264" s="16" t="s">
        <v>261</v>
      </c>
      <c r="C264" s="17">
        <v>115990.64</v>
      </c>
      <c r="D264" s="11">
        <f t="shared" si="66"/>
        <v>196701.36</v>
      </c>
      <c r="E264" s="24">
        <v>0</v>
      </c>
      <c r="F264" s="13">
        <f t="shared" si="67"/>
        <v>312692</v>
      </c>
      <c r="G264" s="13">
        <v>312692</v>
      </c>
      <c r="H264" s="13">
        <f t="shared" si="56"/>
        <v>100</v>
      </c>
      <c r="I264" s="5"/>
      <c r="K264" s="55"/>
    </row>
    <row r="265" spans="1:11" s="5" customFormat="1" ht="18" customHeight="1" x14ac:dyDescent="0.25">
      <c r="A265" s="4"/>
      <c r="B265" s="16" t="s">
        <v>262</v>
      </c>
      <c r="C265" s="25">
        <v>0</v>
      </c>
      <c r="D265" s="11">
        <f t="shared" si="66"/>
        <v>4462</v>
      </c>
      <c r="E265" s="24">
        <v>0</v>
      </c>
      <c r="F265" s="13">
        <f t="shared" si="67"/>
        <v>4462</v>
      </c>
      <c r="G265" s="13">
        <v>4462</v>
      </c>
      <c r="H265" s="13">
        <f t="shared" si="56"/>
        <v>100</v>
      </c>
      <c r="K265" s="55"/>
    </row>
    <row r="266" spans="1:11" ht="24" customHeight="1" x14ac:dyDescent="0.25">
      <c r="A266" s="4"/>
      <c r="B266" s="14" t="s">
        <v>263</v>
      </c>
      <c r="C266" s="15">
        <f>SUM(C267:C277)</f>
        <v>3044545.0100000002</v>
      </c>
      <c r="D266" s="15">
        <f t="shared" ref="D266:F266" si="68">SUM(D267:D277)</f>
        <v>-1078818.51</v>
      </c>
      <c r="E266" s="21">
        <f t="shared" si="68"/>
        <v>0</v>
      </c>
      <c r="F266" s="15">
        <f t="shared" si="68"/>
        <v>1965726.5</v>
      </c>
      <c r="G266" s="15">
        <f>SUM(G267:G277)</f>
        <v>1965726.5</v>
      </c>
      <c r="H266" s="7">
        <f t="shared" si="56"/>
        <v>100</v>
      </c>
      <c r="I266" s="5"/>
      <c r="K266" s="55"/>
    </row>
    <row r="267" spans="1:11" ht="15" customHeight="1" x14ac:dyDescent="0.25">
      <c r="A267" s="4"/>
      <c r="B267" s="16" t="s">
        <v>264</v>
      </c>
      <c r="C267" s="17">
        <v>1956700.77</v>
      </c>
      <c r="D267" s="11">
        <f t="shared" ref="D267:D277" si="69">+G267-C267</f>
        <v>-571876.77</v>
      </c>
      <c r="E267" s="24">
        <v>0</v>
      </c>
      <c r="F267" s="13">
        <f t="shared" ref="F267:F277" si="70">+C267+D267+E267</f>
        <v>1384824</v>
      </c>
      <c r="G267" s="13">
        <v>1384824</v>
      </c>
      <c r="H267" s="13">
        <f t="shared" si="56"/>
        <v>100</v>
      </c>
      <c r="I267" s="5"/>
      <c r="K267" s="55"/>
    </row>
    <row r="268" spans="1:11" ht="34.5" customHeight="1" x14ac:dyDescent="0.25">
      <c r="A268" s="4"/>
      <c r="B268" s="16" t="s">
        <v>265</v>
      </c>
      <c r="C268" s="17">
        <v>10286.48</v>
      </c>
      <c r="D268" s="11">
        <f t="shared" si="69"/>
        <v>-7191.48</v>
      </c>
      <c r="E268" s="24">
        <v>0</v>
      </c>
      <c r="F268" s="13">
        <f t="shared" si="70"/>
        <v>3095</v>
      </c>
      <c r="G268" s="13">
        <v>3095</v>
      </c>
      <c r="H268" s="13">
        <f t="shared" si="56"/>
        <v>100</v>
      </c>
      <c r="K268" s="55"/>
    </row>
    <row r="269" spans="1:11" s="5" customFormat="1" ht="15" customHeight="1" x14ac:dyDescent="0.25">
      <c r="A269" s="4"/>
      <c r="B269" s="16" t="s">
        <v>266</v>
      </c>
      <c r="C269" s="17">
        <v>47676.31</v>
      </c>
      <c r="D269" s="11">
        <f t="shared" si="69"/>
        <v>-30423.809999999998</v>
      </c>
      <c r="E269" s="24">
        <v>0</v>
      </c>
      <c r="F269" s="13">
        <f t="shared" si="70"/>
        <v>17252.5</v>
      </c>
      <c r="G269" s="13">
        <v>17252.5</v>
      </c>
      <c r="H269" s="13">
        <f t="shared" si="56"/>
        <v>100</v>
      </c>
      <c r="I269" s="2"/>
      <c r="K269" s="55"/>
    </row>
    <row r="270" spans="1:11" s="5" customFormat="1" ht="26.1" customHeight="1" x14ac:dyDescent="0.25">
      <c r="A270" s="4"/>
      <c r="B270" s="16" t="s">
        <v>267</v>
      </c>
      <c r="C270" s="32">
        <v>0</v>
      </c>
      <c r="D270" s="11">
        <f t="shared" si="69"/>
        <v>2735</v>
      </c>
      <c r="E270" s="24">
        <v>0</v>
      </c>
      <c r="F270" s="13">
        <f t="shared" si="70"/>
        <v>2735</v>
      </c>
      <c r="G270" s="13">
        <v>2735</v>
      </c>
      <c r="H270" s="13">
        <f t="shared" si="56"/>
        <v>100</v>
      </c>
      <c r="K270" s="55"/>
    </row>
    <row r="271" spans="1:11" s="5" customFormat="1" ht="48" customHeight="1" x14ac:dyDescent="0.25">
      <c r="A271" s="4"/>
      <c r="B271" s="16" t="s">
        <v>268</v>
      </c>
      <c r="C271" s="17">
        <v>325553.73</v>
      </c>
      <c r="D271" s="11">
        <f t="shared" si="69"/>
        <v>-165441.72999999998</v>
      </c>
      <c r="E271" s="24">
        <v>0</v>
      </c>
      <c r="F271" s="13">
        <f t="shared" si="70"/>
        <v>160112</v>
      </c>
      <c r="G271" s="13">
        <v>160112</v>
      </c>
      <c r="H271" s="13">
        <f t="shared" si="56"/>
        <v>100</v>
      </c>
      <c r="I271" s="2"/>
      <c r="K271" s="55"/>
    </row>
    <row r="272" spans="1:11" s="5" customFormat="1" ht="24" customHeight="1" x14ac:dyDescent="0.25">
      <c r="A272" s="4"/>
      <c r="B272" s="16" t="s">
        <v>269</v>
      </c>
      <c r="C272" s="17">
        <v>35485.69</v>
      </c>
      <c r="D272" s="11">
        <f t="shared" si="69"/>
        <v>10245.309999999998</v>
      </c>
      <c r="E272" s="24">
        <v>0</v>
      </c>
      <c r="F272" s="13">
        <f t="shared" si="70"/>
        <v>45731</v>
      </c>
      <c r="G272" s="13">
        <v>45731</v>
      </c>
      <c r="H272" s="13">
        <f t="shared" si="56"/>
        <v>100</v>
      </c>
      <c r="I272" s="2"/>
      <c r="K272" s="55"/>
    </row>
    <row r="273" spans="1:11" s="5" customFormat="1" ht="17.100000000000001" customHeight="1" x14ac:dyDescent="0.25">
      <c r="A273" s="4"/>
      <c r="B273" s="16" t="s">
        <v>270</v>
      </c>
      <c r="C273" s="17">
        <v>8370.98</v>
      </c>
      <c r="D273" s="11">
        <f t="shared" si="69"/>
        <v>4169.0200000000004</v>
      </c>
      <c r="E273" s="24">
        <v>0</v>
      </c>
      <c r="F273" s="13">
        <f t="shared" si="70"/>
        <v>12540</v>
      </c>
      <c r="G273" s="13">
        <v>12540</v>
      </c>
      <c r="H273" s="13">
        <f t="shared" si="56"/>
        <v>100</v>
      </c>
      <c r="K273" s="55"/>
    </row>
    <row r="274" spans="1:11" ht="41.25" customHeight="1" x14ac:dyDescent="0.25">
      <c r="A274" s="4"/>
      <c r="B274" s="16" t="s">
        <v>271</v>
      </c>
      <c r="C274" s="17">
        <v>133037.66</v>
      </c>
      <c r="D274" s="11">
        <f t="shared" si="69"/>
        <v>-39122.660000000003</v>
      </c>
      <c r="E274" s="24">
        <v>0</v>
      </c>
      <c r="F274" s="13">
        <f t="shared" si="70"/>
        <v>93915</v>
      </c>
      <c r="G274" s="13">
        <v>93915</v>
      </c>
      <c r="H274" s="13">
        <f t="shared" si="56"/>
        <v>100</v>
      </c>
      <c r="I274" s="5"/>
      <c r="K274" s="55"/>
    </row>
    <row r="275" spans="1:11" ht="30" customHeight="1" x14ac:dyDescent="0.25">
      <c r="A275" s="4"/>
      <c r="B275" s="16" t="s">
        <v>272</v>
      </c>
      <c r="C275" s="17">
        <v>527433.39</v>
      </c>
      <c r="D275" s="11">
        <f t="shared" si="69"/>
        <v>-282545.39</v>
      </c>
      <c r="E275" s="24">
        <v>0</v>
      </c>
      <c r="F275" s="13">
        <f t="shared" si="70"/>
        <v>244888</v>
      </c>
      <c r="G275" s="13">
        <v>244888</v>
      </c>
      <c r="H275" s="13">
        <f t="shared" si="56"/>
        <v>100</v>
      </c>
      <c r="K275" s="55"/>
    </row>
    <row r="276" spans="1:11" s="5" customFormat="1" ht="33.75" customHeight="1" x14ac:dyDescent="0.25">
      <c r="A276" s="4"/>
      <c r="B276" s="16" t="s">
        <v>273</v>
      </c>
      <c r="C276" s="32">
        <v>0</v>
      </c>
      <c r="D276" s="11">
        <f t="shared" si="69"/>
        <v>238</v>
      </c>
      <c r="E276" s="24">
        <v>0</v>
      </c>
      <c r="F276" s="13">
        <f t="shared" si="70"/>
        <v>238</v>
      </c>
      <c r="G276" s="13">
        <v>238</v>
      </c>
      <c r="H276" s="13">
        <f t="shared" si="56"/>
        <v>100</v>
      </c>
      <c r="I276" s="2"/>
      <c r="K276" s="55"/>
    </row>
    <row r="277" spans="1:11" ht="26.45" customHeight="1" x14ac:dyDescent="0.25">
      <c r="A277" s="4"/>
      <c r="B277" s="16" t="s">
        <v>274</v>
      </c>
      <c r="C277" s="32">
        <v>0</v>
      </c>
      <c r="D277" s="11">
        <f t="shared" si="69"/>
        <v>396</v>
      </c>
      <c r="E277" s="24">
        <v>0</v>
      </c>
      <c r="F277" s="13">
        <f t="shared" si="70"/>
        <v>396</v>
      </c>
      <c r="G277" s="13">
        <v>396</v>
      </c>
      <c r="H277" s="13">
        <f t="shared" si="56"/>
        <v>100</v>
      </c>
      <c r="K277" s="55"/>
    </row>
    <row r="278" spans="1:11" ht="15" customHeight="1" x14ac:dyDescent="0.25">
      <c r="A278" s="4"/>
      <c r="B278" s="14" t="s">
        <v>275</v>
      </c>
      <c r="C278" s="21">
        <f>SUM(C279:C280)</f>
        <v>0</v>
      </c>
      <c r="D278" s="15">
        <f t="shared" ref="D278:F278" si="71">SUM(D279:D280)</f>
        <v>-63948348.299999997</v>
      </c>
      <c r="E278" s="21">
        <f t="shared" si="71"/>
        <v>0</v>
      </c>
      <c r="F278" s="15">
        <f t="shared" si="71"/>
        <v>-63948348.299999997</v>
      </c>
      <c r="G278" s="15">
        <f>SUM(G279:G280)</f>
        <v>-63948348.299999997</v>
      </c>
      <c r="H278" s="7">
        <f t="shared" si="56"/>
        <v>100</v>
      </c>
      <c r="I278" s="5"/>
      <c r="K278" s="55"/>
    </row>
    <row r="279" spans="1:11" s="5" customFormat="1" ht="16.5" customHeight="1" x14ac:dyDescent="0.25">
      <c r="A279" s="57"/>
      <c r="B279" s="27" t="s">
        <v>276</v>
      </c>
      <c r="C279" s="25">
        <v>0</v>
      </c>
      <c r="D279" s="11">
        <f t="shared" ref="D279:D280" si="72">+G279-C279</f>
        <v>-3794380</v>
      </c>
      <c r="E279" s="24">
        <v>0</v>
      </c>
      <c r="F279" s="13">
        <f t="shared" ref="F279:F280" si="73">+C279+D279+E279</f>
        <v>-3794380</v>
      </c>
      <c r="G279" s="13">
        <v>-3794380</v>
      </c>
      <c r="H279" s="13">
        <f t="shared" ref="H279:H346" si="74">IF(G279=0,0,IF(F279=0,100,G279/F279*100))</f>
        <v>100</v>
      </c>
      <c r="I279" s="2"/>
      <c r="K279" s="55"/>
    </row>
    <row r="280" spans="1:11" s="5" customFormat="1" ht="27.75" customHeight="1" x14ac:dyDescent="0.25">
      <c r="A280" s="57"/>
      <c r="B280" s="27" t="s">
        <v>277</v>
      </c>
      <c r="C280" s="25">
        <v>0</v>
      </c>
      <c r="D280" s="11">
        <f t="shared" si="72"/>
        <v>-60153968.299999997</v>
      </c>
      <c r="E280" s="24">
        <v>0</v>
      </c>
      <c r="F280" s="13">
        <f t="shared" si="73"/>
        <v>-60153968.299999997</v>
      </c>
      <c r="G280" s="13">
        <v>-60153968.299999997</v>
      </c>
      <c r="H280" s="13">
        <f t="shared" si="74"/>
        <v>100</v>
      </c>
      <c r="K280" s="55"/>
    </row>
    <row r="281" spans="1:11" ht="15" customHeight="1" x14ac:dyDescent="0.25">
      <c r="A281" s="4"/>
      <c r="B281" s="14" t="s">
        <v>216</v>
      </c>
      <c r="C281" s="15">
        <f>SUM(C282:C290)</f>
        <v>6393314.0099999998</v>
      </c>
      <c r="D281" s="15">
        <f t="shared" ref="D281:F281" si="75">SUM(D282:D290)</f>
        <v>-1940569.0099999998</v>
      </c>
      <c r="E281" s="21">
        <f t="shared" si="75"/>
        <v>0</v>
      </c>
      <c r="F281" s="15">
        <f t="shared" si="75"/>
        <v>4452745</v>
      </c>
      <c r="G281" s="15">
        <f>SUM(G282:G290)</f>
        <v>4452745</v>
      </c>
      <c r="H281" s="7">
        <f t="shared" si="74"/>
        <v>100</v>
      </c>
      <c r="K281" s="55"/>
    </row>
    <row r="282" spans="1:11" ht="15" customHeight="1" x14ac:dyDescent="0.25">
      <c r="A282" s="4"/>
      <c r="B282" s="16" t="s">
        <v>278</v>
      </c>
      <c r="C282" s="17">
        <v>4631579</v>
      </c>
      <c r="D282" s="11">
        <f t="shared" ref="D282:D290" si="76">+G282-C282</f>
        <v>-946181</v>
      </c>
      <c r="E282" s="24">
        <v>0</v>
      </c>
      <c r="F282" s="13">
        <f t="shared" ref="F282:F290" si="77">+C282+D282+E282</f>
        <v>3685398</v>
      </c>
      <c r="G282" s="13">
        <v>3685398</v>
      </c>
      <c r="H282" s="13">
        <f t="shared" si="74"/>
        <v>100</v>
      </c>
      <c r="K282" s="55"/>
    </row>
    <row r="283" spans="1:11" ht="42.75" customHeight="1" x14ac:dyDescent="0.25">
      <c r="A283" s="4"/>
      <c r="B283" s="16" t="s">
        <v>279</v>
      </c>
      <c r="C283" s="17">
        <v>21513.26</v>
      </c>
      <c r="D283" s="11">
        <f t="shared" si="76"/>
        <v>9746.7400000000016</v>
      </c>
      <c r="E283" s="24">
        <v>0</v>
      </c>
      <c r="F283" s="13">
        <f t="shared" si="77"/>
        <v>31260</v>
      </c>
      <c r="G283" s="13">
        <v>31260</v>
      </c>
      <c r="H283" s="13">
        <f t="shared" si="74"/>
        <v>100</v>
      </c>
      <c r="K283" s="55"/>
    </row>
    <row r="284" spans="1:11" s="5" customFormat="1" ht="24" customHeight="1" x14ac:dyDescent="0.25">
      <c r="A284" s="4"/>
      <c r="B284" s="16" t="s">
        <v>280</v>
      </c>
      <c r="C284" s="17">
        <v>8873.5</v>
      </c>
      <c r="D284" s="11">
        <f t="shared" si="76"/>
        <v>-5229.5</v>
      </c>
      <c r="E284" s="24">
        <v>0</v>
      </c>
      <c r="F284" s="13">
        <f t="shared" si="77"/>
        <v>3644</v>
      </c>
      <c r="G284" s="13">
        <v>3644</v>
      </c>
      <c r="H284" s="13">
        <f t="shared" si="74"/>
        <v>100</v>
      </c>
      <c r="I284" s="2"/>
      <c r="K284" s="55"/>
    </row>
    <row r="285" spans="1:11" ht="24" customHeight="1" x14ac:dyDescent="0.25">
      <c r="A285" s="4"/>
      <c r="B285" s="16" t="s">
        <v>281</v>
      </c>
      <c r="C285" s="17">
        <v>871497.12</v>
      </c>
      <c r="D285" s="11">
        <f t="shared" si="76"/>
        <v>-518223.12</v>
      </c>
      <c r="E285" s="24">
        <v>0</v>
      </c>
      <c r="F285" s="13">
        <f t="shared" si="77"/>
        <v>353274</v>
      </c>
      <c r="G285" s="13">
        <v>353274</v>
      </c>
      <c r="H285" s="13">
        <f t="shared" si="74"/>
        <v>100</v>
      </c>
      <c r="K285" s="55"/>
    </row>
    <row r="286" spans="1:11" ht="29.25" customHeight="1" x14ac:dyDescent="0.25">
      <c r="A286" s="4"/>
      <c r="B286" s="16" t="s">
        <v>282</v>
      </c>
      <c r="C286" s="17">
        <v>16900.400000000001</v>
      </c>
      <c r="D286" s="11">
        <f t="shared" si="76"/>
        <v>-13780.400000000001</v>
      </c>
      <c r="E286" s="24">
        <v>0</v>
      </c>
      <c r="F286" s="13">
        <f t="shared" si="77"/>
        <v>3120</v>
      </c>
      <c r="G286" s="13">
        <v>3120</v>
      </c>
      <c r="H286" s="13">
        <f t="shared" si="74"/>
        <v>100</v>
      </c>
      <c r="K286" s="55"/>
    </row>
    <row r="287" spans="1:11" s="5" customFormat="1" ht="35.1" customHeight="1" x14ac:dyDescent="0.25">
      <c r="A287" s="4"/>
      <c r="B287" s="16" t="s">
        <v>283</v>
      </c>
      <c r="C287" s="17">
        <v>143810.01999999999</v>
      </c>
      <c r="D287" s="11">
        <f t="shared" si="76"/>
        <v>-53677.01999999999</v>
      </c>
      <c r="E287" s="24">
        <v>0</v>
      </c>
      <c r="F287" s="13">
        <f t="shared" si="77"/>
        <v>90133</v>
      </c>
      <c r="G287" s="13">
        <v>90133</v>
      </c>
      <c r="H287" s="13">
        <f t="shared" si="74"/>
        <v>100</v>
      </c>
      <c r="I287" s="2"/>
      <c r="K287" s="55"/>
    </row>
    <row r="288" spans="1:11" ht="39" customHeight="1" x14ac:dyDescent="0.25">
      <c r="A288" s="4"/>
      <c r="B288" s="16" t="s">
        <v>284</v>
      </c>
      <c r="C288" s="17">
        <v>635994.72</v>
      </c>
      <c r="D288" s="11">
        <f t="shared" si="76"/>
        <v>-377270.72</v>
      </c>
      <c r="E288" s="24">
        <v>0</v>
      </c>
      <c r="F288" s="13">
        <f t="shared" si="77"/>
        <v>258724</v>
      </c>
      <c r="G288" s="13">
        <v>258724</v>
      </c>
      <c r="H288" s="13">
        <f t="shared" si="74"/>
        <v>100</v>
      </c>
      <c r="I288" s="5"/>
      <c r="K288" s="55"/>
    </row>
    <row r="289" spans="1:11" ht="18.75" customHeight="1" x14ac:dyDescent="0.25">
      <c r="A289" s="4"/>
      <c r="B289" s="16" t="s">
        <v>285</v>
      </c>
      <c r="C289" s="17">
        <v>12667.44</v>
      </c>
      <c r="D289" s="11">
        <f t="shared" si="76"/>
        <v>5020.5599999999995</v>
      </c>
      <c r="E289" s="24">
        <v>0</v>
      </c>
      <c r="F289" s="13">
        <f t="shared" si="77"/>
        <v>17688</v>
      </c>
      <c r="G289" s="13">
        <v>17688</v>
      </c>
      <c r="H289" s="13">
        <f t="shared" si="74"/>
        <v>100</v>
      </c>
      <c r="K289" s="55"/>
    </row>
    <row r="290" spans="1:11" ht="24" customHeight="1" x14ac:dyDescent="0.25">
      <c r="A290" s="4"/>
      <c r="B290" s="16" t="s">
        <v>286</v>
      </c>
      <c r="C290" s="17">
        <v>50478.55</v>
      </c>
      <c r="D290" s="11">
        <f t="shared" si="76"/>
        <v>-40974.550000000003</v>
      </c>
      <c r="E290" s="24">
        <v>0</v>
      </c>
      <c r="F290" s="13">
        <f t="shared" si="77"/>
        <v>9504</v>
      </c>
      <c r="G290" s="13">
        <v>9504</v>
      </c>
      <c r="H290" s="13">
        <f t="shared" si="74"/>
        <v>100</v>
      </c>
      <c r="K290" s="55"/>
    </row>
    <row r="291" spans="1:11" ht="33.75" customHeight="1" x14ac:dyDescent="0.25">
      <c r="A291" s="4"/>
      <c r="B291" s="14" t="s">
        <v>287</v>
      </c>
      <c r="C291" s="15">
        <f>SUM(C292)</f>
        <v>170665</v>
      </c>
      <c r="D291" s="15">
        <f t="shared" ref="D291:F291" si="78">SUM(D292)</f>
        <v>-55026.78</v>
      </c>
      <c r="E291" s="21">
        <f t="shared" si="78"/>
        <v>0</v>
      </c>
      <c r="F291" s="15">
        <f t="shared" si="78"/>
        <v>115638.22</v>
      </c>
      <c r="G291" s="15">
        <f>SUM(G292)</f>
        <v>115638.22</v>
      </c>
      <c r="H291" s="7">
        <f t="shared" si="74"/>
        <v>100</v>
      </c>
      <c r="K291" s="55"/>
    </row>
    <row r="292" spans="1:11" ht="15" customHeight="1" x14ac:dyDescent="0.25">
      <c r="A292" s="4"/>
      <c r="B292" s="16" t="s">
        <v>288</v>
      </c>
      <c r="C292" s="17">
        <v>170665</v>
      </c>
      <c r="D292" s="11">
        <f>+G292-C292</f>
        <v>-55026.78</v>
      </c>
      <c r="E292" s="24">
        <v>0</v>
      </c>
      <c r="F292" s="13">
        <f>+C292+D292+E292</f>
        <v>115638.22</v>
      </c>
      <c r="G292" s="13">
        <v>115638.22</v>
      </c>
      <c r="H292" s="13">
        <f t="shared" si="74"/>
        <v>100</v>
      </c>
      <c r="K292" s="55"/>
    </row>
    <row r="293" spans="1:11" ht="15" customHeight="1" x14ac:dyDescent="0.25">
      <c r="A293" s="4"/>
      <c r="B293" s="14" t="s">
        <v>289</v>
      </c>
      <c r="C293" s="15">
        <f>SUM(C294:C299)</f>
        <v>69477730</v>
      </c>
      <c r="D293" s="15">
        <f t="shared" ref="D293:F293" si="79">SUM(D294:D299)</f>
        <v>-6882410.9299999932</v>
      </c>
      <c r="E293" s="21">
        <f t="shared" si="79"/>
        <v>0</v>
      </c>
      <c r="F293" s="15">
        <f t="shared" si="79"/>
        <v>62595319.070000008</v>
      </c>
      <c r="G293" s="15">
        <f>SUM(G294:G299)</f>
        <v>62595319.070000008</v>
      </c>
      <c r="H293" s="7">
        <f t="shared" si="74"/>
        <v>100</v>
      </c>
      <c r="K293" s="55"/>
    </row>
    <row r="294" spans="1:11" ht="15" customHeight="1" x14ac:dyDescent="0.25">
      <c r="A294" s="4"/>
      <c r="B294" s="16" t="s">
        <v>290</v>
      </c>
      <c r="C294" s="17">
        <v>56859610</v>
      </c>
      <c r="D294" s="11">
        <f t="shared" ref="D294:D299" si="80">+G294-C294</f>
        <v>120234531.03</v>
      </c>
      <c r="E294" s="24">
        <v>0</v>
      </c>
      <c r="F294" s="13">
        <f t="shared" ref="F294:F299" si="81">+C294+D294+E294</f>
        <v>177094141.03</v>
      </c>
      <c r="G294" s="13">
        <v>177094141.03</v>
      </c>
      <c r="H294" s="13">
        <f t="shared" si="74"/>
        <v>100</v>
      </c>
      <c r="K294" s="55"/>
    </row>
    <row r="295" spans="1:11" s="5" customFormat="1" ht="37.5" customHeight="1" x14ac:dyDescent="0.25">
      <c r="A295" s="4"/>
      <c r="B295" s="16" t="s">
        <v>291</v>
      </c>
      <c r="C295" s="32">
        <v>0</v>
      </c>
      <c r="D295" s="11">
        <f t="shared" si="80"/>
        <v>-8479444.8499999996</v>
      </c>
      <c r="E295" s="24">
        <v>0</v>
      </c>
      <c r="F295" s="13">
        <f t="shared" si="81"/>
        <v>-8479444.8499999996</v>
      </c>
      <c r="G295" s="13">
        <v>-8479444.8499999996</v>
      </c>
      <c r="H295" s="13">
        <f t="shared" si="74"/>
        <v>100</v>
      </c>
      <c r="I295" s="2"/>
      <c r="K295" s="55"/>
    </row>
    <row r="296" spans="1:11" ht="28.5" customHeight="1" x14ac:dyDescent="0.25">
      <c r="A296" s="4"/>
      <c r="B296" s="16" t="s">
        <v>292</v>
      </c>
      <c r="C296" s="32">
        <v>0</v>
      </c>
      <c r="D296" s="11">
        <f t="shared" si="80"/>
        <v>-122668130.19</v>
      </c>
      <c r="E296" s="24">
        <v>0</v>
      </c>
      <c r="F296" s="13">
        <f t="shared" si="81"/>
        <v>-122668130.19</v>
      </c>
      <c r="G296" s="13">
        <v>-122668130.19</v>
      </c>
      <c r="H296" s="13">
        <f t="shared" si="74"/>
        <v>100</v>
      </c>
      <c r="K296" s="55"/>
    </row>
    <row r="297" spans="1:11" ht="15" customHeight="1" x14ac:dyDescent="0.25">
      <c r="A297" s="4"/>
      <c r="B297" s="16" t="s">
        <v>293</v>
      </c>
      <c r="C297" s="32">
        <v>0</v>
      </c>
      <c r="D297" s="11">
        <f t="shared" si="80"/>
        <v>-8815145.0999999996</v>
      </c>
      <c r="E297" s="24">
        <v>0</v>
      </c>
      <c r="F297" s="13">
        <f t="shared" si="81"/>
        <v>-8815145.0999999996</v>
      </c>
      <c r="G297" s="13">
        <v>-8815145.0999999996</v>
      </c>
      <c r="H297" s="13">
        <f t="shared" si="74"/>
        <v>100</v>
      </c>
      <c r="I297" s="5"/>
      <c r="K297" s="55"/>
    </row>
    <row r="298" spans="1:11" ht="15" customHeight="1" x14ac:dyDescent="0.25">
      <c r="A298" s="4"/>
      <c r="B298" s="16" t="s">
        <v>294</v>
      </c>
      <c r="C298" s="17">
        <v>12618120</v>
      </c>
      <c r="D298" s="11">
        <f t="shared" si="80"/>
        <v>17062944.289999999</v>
      </c>
      <c r="E298" s="24">
        <v>0</v>
      </c>
      <c r="F298" s="13">
        <f t="shared" si="81"/>
        <v>29681064.289999999</v>
      </c>
      <c r="G298" s="13">
        <v>29681064.289999999</v>
      </c>
      <c r="H298" s="13">
        <f t="shared" si="74"/>
        <v>100</v>
      </c>
      <c r="I298" s="5"/>
      <c r="K298" s="55"/>
    </row>
    <row r="299" spans="1:11" ht="18" customHeight="1" x14ac:dyDescent="0.25">
      <c r="A299" s="4"/>
      <c r="B299" s="16" t="s">
        <v>295</v>
      </c>
      <c r="C299" s="32">
        <v>0</v>
      </c>
      <c r="D299" s="11">
        <f t="shared" si="80"/>
        <v>-4217166.1100000003</v>
      </c>
      <c r="E299" s="12">
        <v>0</v>
      </c>
      <c r="F299" s="13">
        <f t="shared" si="81"/>
        <v>-4217166.1100000003</v>
      </c>
      <c r="G299" s="13">
        <v>-4217166.1100000003</v>
      </c>
      <c r="H299" s="13">
        <f t="shared" si="74"/>
        <v>100</v>
      </c>
      <c r="K299" s="55"/>
    </row>
    <row r="300" spans="1:11" x14ac:dyDescent="0.25">
      <c r="A300" s="4"/>
      <c r="B300" s="14" t="s">
        <v>296</v>
      </c>
      <c r="C300" s="15">
        <f>SUM(C301)</f>
        <v>261477681</v>
      </c>
      <c r="D300" s="15">
        <f t="shared" ref="D300:G300" si="82">SUM(D301)</f>
        <v>-14970351.819999969</v>
      </c>
      <c r="E300" s="21">
        <f t="shared" si="82"/>
        <v>0</v>
      </c>
      <c r="F300" s="15">
        <f>SUM(F301)</f>
        <v>246507329.18000001</v>
      </c>
      <c r="G300" s="15">
        <f t="shared" si="82"/>
        <v>246507329.18000001</v>
      </c>
      <c r="H300" s="7">
        <f t="shared" si="74"/>
        <v>100</v>
      </c>
      <c r="K300" s="55"/>
    </row>
    <row r="301" spans="1:11" ht="15" customHeight="1" x14ac:dyDescent="0.25">
      <c r="A301" s="4"/>
      <c r="B301" s="14" t="s">
        <v>297</v>
      </c>
      <c r="C301" s="15">
        <f>+C302</f>
        <v>261477681</v>
      </c>
      <c r="D301" s="15">
        <f t="shared" ref="D301:G301" si="83">+D302</f>
        <v>-14970351.819999969</v>
      </c>
      <c r="E301" s="21">
        <f t="shared" si="83"/>
        <v>0</v>
      </c>
      <c r="F301" s="15">
        <f>+F302</f>
        <v>246507329.18000001</v>
      </c>
      <c r="G301" s="15">
        <f t="shared" si="83"/>
        <v>246507329.18000001</v>
      </c>
      <c r="H301" s="7">
        <f t="shared" si="74"/>
        <v>100</v>
      </c>
      <c r="K301" s="55"/>
    </row>
    <row r="302" spans="1:11" ht="15" customHeight="1" x14ac:dyDescent="0.25">
      <c r="A302" s="4"/>
      <c r="B302" s="14" t="s">
        <v>298</v>
      </c>
      <c r="C302" s="15">
        <f>SUM(C303:C322)</f>
        <v>261477681</v>
      </c>
      <c r="D302" s="15">
        <f t="shared" ref="D302:E302" si="84">SUM(D303:D322)</f>
        <v>-14970351.819999969</v>
      </c>
      <c r="E302" s="21">
        <f t="shared" si="84"/>
        <v>0</v>
      </c>
      <c r="F302" s="15">
        <f>SUM(F303:F322)</f>
        <v>246507329.18000001</v>
      </c>
      <c r="G302" s="15">
        <f>SUM(G303:G322)</f>
        <v>246507329.18000001</v>
      </c>
      <c r="H302" s="7">
        <f t="shared" si="74"/>
        <v>100</v>
      </c>
      <c r="K302" s="55"/>
    </row>
    <row r="303" spans="1:11" ht="25.5" customHeight="1" x14ac:dyDescent="0.25">
      <c r="A303" s="4"/>
      <c r="B303" s="16" t="s">
        <v>299</v>
      </c>
      <c r="C303" s="17">
        <v>8329063</v>
      </c>
      <c r="D303" s="11">
        <f t="shared" ref="D303:D322" si="85">+G303-C303</f>
        <v>1019376.0299999993</v>
      </c>
      <c r="E303" s="24">
        <v>0</v>
      </c>
      <c r="F303" s="13">
        <f t="shared" ref="F303:F322" si="86">+C303+D303+E303</f>
        <v>9348439.0299999993</v>
      </c>
      <c r="G303" s="13">
        <v>9348439.0299999993</v>
      </c>
      <c r="H303" s="13">
        <f t="shared" si="74"/>
        <v>100</v>
      </c>
      <c r="K303" s="55"/>
    </row>
    <row r="304" spans="1:11" s="5" customFormat="1" ht="24" customHeight="1" x14ac:dyDescent="0.25">
      <c r="A304" s="4"/>
      <c r="B304" s="16" t="s">
        <v>300</v>
      </c>
      <c r="C304" s="17">
        <v>2704470</v>
      </c>
      <c r="D304" s="11">
        <f t="shared" si="85"/>
        <v>-105901</v>
      </c>
      <c r="E304" s="24">
        <v>0</v>
      </c>
      <c r="F304" s="13">
        <f t="shared" si="86"/>
        <v>2598569</v>
      </c>
      <c r="G304" s="13">
        <v>2598569</v>
      </c>
      <c r="H304" s="13">
        <f t="shared" si="74"/>
        <v>100</v>
      </c>
      <c r="K304" s="55"/>
    </row>
    <row r="305" spans="1:11" s="5" customFormat="1" ht="24" customHeight="1" x14ac:dyDescent="0.25">
      <c r="A305" s="4"/>
      <c r="B305" s="16" t="s">
        <v>301</v>
      </c>
      <c r="C305" s="32">
        <v>0</v>
      </c>
      <c r="D305" s="11">
        <f t="shared" si="85"/>
        <v>566</v>
      </c>
      <c r="E305" s="24">
        <v>0</v>
      </c>
      <c r="F305" s="13">
        <f t="shared" si="86"/>
        <v>566</v>
      </c>
      <c r="G305" s="13">
        <v>566</v>
      </c>
      <c r="H305" s="13">
        <f t="shared" si="74"/>
        <v>100</v>
      </c>
      <c r="I305" s="2"/>
      <c r="K305" s="55"/>
    </row>
    <row r="306" spans="1:11" ht="15" customHeight="1" x14ac:dyDescent="0.25">
      <c r="A306" s="4"/>
      <c r="B306" s="16" t="s">
        <v>302</v>
      </c>
      <c r="C306" s="32">
        <v>0</v>
      </c>
      <c r="D306" s="11">
        <f t="shared" si="85"/>
        <v>108</v>
      </c>
      <c r="E306" s="24">
        <v>0</v>
      </c>
      <c r="F306" s="24">
        <v>108</v>
      </c>
      <c r="G306" s="13">
        <v>108</v>
      </c>
      <c r="H306" s="13">
        <f t="shared" si="74"/>
        <v>100</v>
      </c>
      <c r="K306" s="55"/>
    </row>
    <row r="307" spans="1:11" ht="15" customHeight="1" x14ac:dyDescent="0.25">
      <c r="A307" s="4"/>
      <c r="B307" s="16" t="s">
        <v>303</v>
      </c>
      <c r="C307" s="17">
        <v>375884</v>
      </c>
      <c r="D307" s="11">
        <f t="shared" si="85"/>
        <v>68604.260000000009</v>
      </c>
      <c r="E307" s="24">
        <v>0</v>
      </c>
      <c r="F307" s="13">
        <f t="shared" si="86"/>
        <v>444488.26</v>
      </c>
      <c r="G307" s="13">
        <v>444488.26</v>
      </c>
      <c r="H307" s="13">
        <f t="shared" si="74"/>
        <v>100</v>
      </c>
      <c r="K307" s="55"/>
    </row>
    <row r="308" spans="1:11" ht="14.25" customHeight="1" x14ac:dyDescent="0.25">
      <c r="A308" s="4"/>
      <c r="B308" s="16" t="s">
        <v>304</v>
      </c>
      <c r="C308" s="17">
        <v>224235065.52000001</v>
      </c>
      <c r="D308" s="17">
        <f t="shared" si="85"/>
        <v>-224224255.68000001</v>
      </c>
      <c r="E308" s="24">
        <v>0</v>
      </c>
      <c r="F308" s="13">
        <f t="shared" si="86"/>
        <v>10809.840000003576</v>
      </c>
      <c r="G308" s="13">
        <v>10809.84</v>
      </c>
      <c r="H308" s="13">
        <f t="shared" si="74"/>
        <v>99.999999999966917</v>
      </c>
      <c r="K308" s="55"/>
    </row>
    <row r="309" spans="1:11" ht="20.100000000000001" customHeight="1" x14ac:dyDescent="0.25">
      <c r="A309" s="4"/>
      <c r="B309" s="16" t="s">
        <v>305</v>
      </c>
      <c r="C309" s="25">
        <v>0</v>
      </c>
      <c r="D309" s="11">
        <f t="shared" si="85"/>
        <v>34998904.039999999</v>
      </c>
      <c r="E309" s="24">
        <v>0</v>
      </c>
      <c r="F309" s="13">
        <f>+C309+D309+E309</f>
        <v>34998904.039999999</v>
      </c>
      <c r="G309" s="13">
        <v>34998904.039999999</v>
      </c>
      <c r="H309" s="13">
        <f t="shared" si="74"/>
        <v>100</v>
      </c>
      <c r="I309" s="5"/>
      <c r="K309" s="55"/>
    </row>
    <row r="310" spans="1:11" ht="19.5" customHeight="1" x14ac:dyDescent="0.25">
      <c r="A310" s="4"/>
      <c r="B310" s="16" t="s">
        <v>306</v>
      </c>
      <c r="C310" s="25">
        <v>0</v>
      </c>
      <c r="D310" s="11">
        <f>+G310-C310</f>
        <v>199363.6</v>
      </c>
      <c r="E310" s="24">
        <v>0</v>
      </c>
      <c r="F310" s="13">
        <f>+C310+D310+E310</f>
        <v>199363.6</v>
      </c>
      <c r="G310" s="13">
        <v>199363.6</v>
      </c>
      <c r="H310" s="13">
        <f t="shared" si="74"/>
        <v>100</v>
      </c>
      <c r="K310" s="55"/>
    </row>
    <row r="311" spans="1:11" s="5" customFormat="1" ht="17.100000000000001" customHeight="1" x14ac:dyDescent="0.25">
      <c r="A311" s="4"/>
      <c r="B311" s="16" t="s">
        <v>307</v>
      </c>
      <c r="C311" s="25">
        <v>0</v>
      </c>
      <c r="D311" s="11">
        <f t="shared" si="85"/>
        <v>11720.81</v>
      </c>
      <c r="E311" s="24">
        <v>0</v>
      </c>
      <c r="F311" s="13">
        <f t="shared" ref="F311:F313" si="87">+C311+D311+E311</f>
        <v>11720.81</v>
      </c>
      <c r="G311" s="13">
        <v>11720.81</v>
      </c>
      <c r="H311" s="13">
        <f t="shared" si="74"/>
        <v>100</v>
      </c>
      <c r="K311" s="55"/>
    </row>
    <row r="312" spans="1:11" ht="24" customHeight="1" x14ac:dyDescent="0.25">
      <c r="A312" s="4"/>
      <c r="B312" s="16" t="s">
        <v>308</v>
      </c>
      <c r="C312" s="25">
        <v>0</v>
      </c>
      <c r="D312" s="11">
        <f t="shared" si="85"/>
        <v>254934.46</v>
      </c>
      <c r="E312" s="24">
        <v>0</v>
      </c>
      <c r="F312" s="13">
        <f t="shared" si="87"/>
        <v>254934.46</v>
      </c>
      <c r="G312" s="13">
        <v>254934.46</v>
      </c>
      <c r="H312" s="13">
        <f t="shared" si="74"/>
        <v>100</v>
      </c>
      <c r="I312" s="5"/>
      <c r="K312" s="55"/>
    </row>
    <row r="313" spans="1:11" ht="25.5" customHeight="1" x14ac:dyDescent="0.25">
      <c r="A313" s="4"/>
      <c r="B313" s="16" t="s">
        <v>309</v>
      </c>
      <c r="C313" s="25">
        <v>0</v>
      </c>
      <c r="D313" s="11">
        <f t="shared" si="85"/>
        <v>279878.08</v>
      </c>
      <c r="E313" s="24">
        <v>0</v>
      </c>
      <c r="F313" s="13">
        <f t="shared" si="87"/>
        <v>279878.08</v>
      </c>
      <c r="G313" s="13">
        <v>279878.08</v>
      </c>
      <c r="H313" s="13">
        <f t="shared" si="74"/>
        <v>100</v>
      </c>
      <c r="I313" s="5"/>
      <c r="K313" s="55"/>
    </row>
    <row r="314" spans="1:11" ht="15" customHeight="1" x14ac:dyDescent="0.25">
      <c r="A314" s="4"/>
      <c r="B314" s="27" t="s">
        <v>310</v>
      </c>
      <c r="C314" s="23">
        <v>25833198.48</v>
      </c>
      <c r="D314" s="11">
        <f t="shared" si="85"/>
        <v>-17447508.510000002</v>
      </c>
      <c r="E314" s="24">
        <v>0</v>
      </c>
      <c r="F314" s="13">
        <f>+C314+D314+E314</f>
        <v>8385689.9699999988</v>
      </c>
      <c r="G314" s="13">
        <v>8385689.9699999997</v>
      </c>
      <c r="H314" s="13">
        <f t="shared" si="74"/>
        <v>100</v>
      </c>
      <c r="K314" s="55"/>
    </row>
    <row r="315" spans="1:11" ht="15" customHeight="1" x14ac:dyDescent="0.25">
      <c r="A315" s="4"/>
      <c r="B315" s="27" t="s">
        <v>311</v>
      </c>
      <c r="C315" s="25">
        <v>0</v>
      </c>
      <c r="D315" s="11">
        <f t="shared" si="85"/>
        <v>106403292.47</v>
      </c>
      <c r="E315" s="24">
        <v>0</v>
      </c>
      <c r="F315" s="13">
        <f t="shared" ref="F315:F319" si="88">+C315+D315+E315</f>
        <v>106403292.47</v>
      </c>
      <c r="G315" s="13">
        <f>105318257.67+1085034.8</f>
        <v>106403292.47</v>
      </c>
      <c r="H315" s="13">
        <f t="shared" si="74"/>
        <v>100</v>
      </c>
      <c r="I315" s="5"/>
      <c r="K315" s="55"/>
    </row>
    <row r="316" spans="1:11" s="5" customFormat="1" ht="15" customHeight="1" x14ac:dyDescent="0.25">
      <c r="A316" s="4"/>
      <c r="B316" s="27" t="s">
        <v>312</v>
      </c>
      <c r="C316" s="25">
        <v>0</v>
      </c>
      <c r="D316" s="11">
        <f t="shared" si="85"/>
        <v>21.68</v>
      </c>
      <c r="E316" s="24">
        <v>0</v>
      </c>
      <c r="F316" s="13">
        <f t="shared" si="88"/>
        <v>21.68</v>
      </c>
      <c r="G316" s="13">
        <v>21.68</v>
      </c>
      <c r="H316" s="13">
        <f t="shared" si="74"/>
        <v>100</v>
      </c>
      <c r="K316" s="55"/>
    </row>
    <row r="317" spans="1:11" ht="14.45" customHeight="1" x14ac:dyDescent="0.25">
      <c r="A317" s="4"/>
      <c r="B317" s="27" t="s">
        <v>313</v>
      </c>
      <c r="C317" s="25">
        <v>0</v>
      </c>
      <c r="D317" s="11">
        <f t="shared" si="85"/>
        <v>246.37</v>
      </c>
      <c r="E317" s="24">
        <v>0</v>
      </c>
      <c r="F317" s="13">
        <f t="shared" si="88"/>
        <v>246.37</v>
      </c>
      <c r="G317" s="13">
        <v>246.37</v>
      </c>
      <c r="H317" s="13">
        <f t="shared" si="74"/>
        <v>100</v>
      </c>
      <c r="I317" s="5"/>
      <c r="K317" s="55"/>
    </row>
    <row r="318" spans="1:11" s="5" customFormat="1" ht="17.45" customHeight="1" x14ac:dyDescent="0.25">
      <c r="A318" s="4"/>
      <c r="B318" s="27" t="s">
        <v>314</v>
      </c>
      <c r="C318" s="32">
        <v>0</v>
      </c>
      <c r="D318" s="11">
        <f t="shared" si="85"/>
        <v>6771465.4299999997</v>
      </c>
      <c r="E318" s="24">
        <v>0</v>
      </c>
      <c r="F318" s="13">
        <f t="shared" si="88"/>
        <v>6771465.4299999997</v>
      </c>
      <c r="G318" s="13">
        <v>6771465.4299999997</v>
      </c>
      <c r="H318" s="13">
        <f t="shared" si="74"/>
        <v>100</v>
      </c>
      <c r="I318" s="2"/>
      <c r="K318" s="55"/>
    </row>
    <row r="319" spans="1:11" s="5" customFormat="1" ht="15" customHeight="1" x14ac:dyDescent="0.25">
      <c r="A319" s="4"/>
      <c r="B319" s="27" t="s">
        <v>315</v>
      </c>
      <c r="C319" s="32">
        <v>0</v>
      </c>
      <c r="D319" s="11">
        <f t="shared" si="85"/>
        <v>8189278.4299999997</v>
      </c>
      <c r="E319" s="24">
        <v>0</v>
      </c>
      <c r="F319" s="13">
        <f t="shared" si="88"/>
        <v>8189278.4299999997</v>
      </c>
      <c r="G319" s="13">
        <v>8189278.4299999997</v>
      </c>
      <c r="H319" s="13">
        <f t="shared" si="74"/>
        <v>100</v>
      </c>
      <c r="I319" s="2"/>
      <c r="K319" s="55"/>
    </row>
    <row r="320" spans="1:11" s="5" customFormat="1" ht="27" customHeight="1" x14ac:dyDescent="0.25">
      <c r="A320" s="4"/>
      <c r="B320" s="27" t="s">
        <v>316</v>
      </c>
      <c r="C320" s="25">
        <v>0</v>
      </c>
      <c r="D320" s="11">
        <f t="shared" si="85"/>
        <v>62307776.700000003</v>
      </c>
      <c r="E320" s="24">
        <v>0</v>
      </c>
      <c r="F320" s="13">
        <f t="shared" si="86"/>
        <v>62307776.700000003</v>
      </c>
      <c r="G320" s="13">
        <v>62307776.700000003</v>
      </c>
      <c r="H320" s="13">
        <f t="shared" si="74"/>
        <v>100</v>
      </c>
      <c r="K320" s="55"/>
    </row>
    <row r="321" spans="1:11" ht="15.6" customHeight="1" x14ac:dyDescent="0.25">
      <c r="A321" s="4"/>
      <c r="B321" s="27" t="s">
        <v>317</v>
      </c>
      <c r="C321" s="25">
        <v>0</v>
      </c>
      <c r="D321" s="11">
        <f t="shared" si="85"/>
        <v>5296956.5999999996</v>
      </c>
      <c r="E321" s="24">
        <v>0</v>
      </c>
      <c r="F321" s="13">
        <f t="shared" si="86"/>
        <v>5296956.5999999996</v>
      </c>
      <c r="G321" s="13">
        <v>5296956.5999999996</v>
      </c>
      <c r="H321" s="13">
        <f t="shared" si="74"/>
        <v>100</v>
      </c>
      <c r="K321" s="55"/>
    </row>
    <row r="322" spans="1:11" s="5" customFormat="1" ht="18.600000000000001" customHeight="1" x14ac:dyDescent="0.25">
      <c r="A322" s="4"/>
      <c r="B322" s="27" t="s">
        <v>318</v>
      </c>
      <c r="C322" s="25">
        <v>0</v>
      </c>
      <c r="D322" s="11">
        <f t="shared" si="85"/>
        <v>1004820.41</v>
      </c>
      <c r="E322" s="24">
        <v>0</v>
      </c>
      <c r="F322" s="13">
        <f t="shared" si="86"/>
        <v>1004820.41</v>
      </c>
      <c r="G322" s="23">
        <v>1004820.41</v>
      </c>
      <c r="H322" s="13">
        <f t="shared" si="74"/>
        <v>100</v>
      </c>
      <c r="K322" s="55"/>
    </row>
    <row r="323" spans="1:11" s="5" customFormat="1" ht="15" customHeight="1" x14ac:dyDescent="0.25">
      <c r="A323" s="4"/>
      <c r="B323" s="14" t="s">
        <v>319</v>
      </c>
      <c r="C323" s="15">
        <f>C324+C328+C331+C333+C335+C337+C357</f>
        <v>711497340</v>
      </c>
      <c r="D323" s="15">
        <f t="shared" ref="D323:G323" si="89">D324+D328+D331+D333+D335+D337+D357</f>
        <v>-280567195.70999998</v>
      </c>
      <c r="E323" s="15">
        <f t="shared" si="89"/>
        <v>9460000</v>
      </c>
      <c r="F323" s="15">
        <f>F324+F328+F331+F333+F335+F337+F357</f>
        <v>440390144.29000002</v>
      </c>
      <c r="G323" s="15">
        <f t="shared" si="89"/>
        <v>430930144.29000002</v>
      </c>
      <c r="H323" s="7">
        <f t="shared" si="74"/>
        <v>97.851904697991941</v>
      </c>
      <c r="I323" s="2"/>
      <c r="K323" s="55"/>
    </row>
    <row r="324" spans="1:11" s="5" customFormat="1" ht="15" customHeight="1" x14ac:dyDescent="0.25">
      <c r="A324" s="4"/>
      <c r="B324" s="14" t="s">
        <v>320</v>
      </c>
      <c r="C324" s="15">
        <f>SUM(C325:C327)</f>
        <v>8066433</v>
      </c>
      <c r="D324" s="15">
        <f t="shared" ref="D324:E324" si="90">SUM(D325:D327)</f>
        <v>-3482965.0699999994</v>
      </c>
      <c r="E324" s="21">
        <f t="shared" si="90"/>
        <v>0</v>
      </c>
      <c r="F324" s="15">
        <f>SUM(F325:F327)</f>
        <v>4583467.93</v>
      </c>
      <c r="G324" s="15">
        <f>SUM(G325:G327)</f>
        <v>4583467.93</v>
      </c>
      <c r="H324" s="7">
        <f t="shared" si="74"/>
        <v>100</v>
      </c>
      <c r="I324" s="2"/>
      <c r="K324" s="55"/>
    </row>
    <row r="325" spans="1:11" ht="23.25" customHeight="1" x14ac:dyDescent="0.25">
      <c r="A325" s="4"/>
      <c r="B325" s="16" t="s">
        <v>321</v>
      </c>
      <c r="C325" s="17">
        <v>3850620</v>
      </c>
      <c r="D325" s="11">
        <f t="shared" ref="D325:D327" si="91">+G325-C325</f>
        <v>-3796851.3</v>
      </c>
      <c r="E325" s="24">
        <v>0</v>
      </c>
      <c r="F325" s="13">
        <f>+C325+D325+E325</f>
        <v>53768.700000000186</v>
      </c>
      <c r="G325" s="13">
        <v>53768.7</v>
      </c>
      <c r="H325" s="13">
        <f t="shared" si="74"/>
        <v>99.999999999999645</v>
      </c>
      <c r="I325" s="5"/>
      <c r="K325" s="55"/>
    </row>
    <row r="326" spans="1:11" ht="23.25" customHeight="1" x14ac:dyDescent="0.25">
      <c r="A326" s="4"/>
      <c r="B326" s="16" t="s">
        <v>322</v>
      </c>
      <c r="C326" s="17">
        <v>2475180</v>
      </c>
      <c r="D326" s="11">
        <f t="shared" si="91"/>
        <v>-2251974.56</v>
      </c>
      <c r="E326" s="24">
        <v>0</v>
      </c>
      <c r="F326" s="13">
        <f>+C326+D326+E326</f>
        <v>223205.43999999994</v>
      </c>
      <c r="G326" s="13">
        <v>223205.44</v>
      </c>
      <c r="H326" s="13">
        <f t="shared" si="74"/>
        <v>100.00000000000003</v>
      </c>
      <c r="K326" s="55"/>
    </row>
    <row r="327" spans="1:11" s="5" customFormat="1" ht="23.25" customHeight="1" x14ac:dyDescent="0.25">
      <c r="A327" s="4"/>
      <c r="B327" s="16" t="s">
        <v>323</v>
      </c>
      <c r="C327" s="17">
        <v>1740633</v>
      </c>
      <c r="D327" s="11">
        <f t="shared" si="91"/>
        <v>2565860.79</v>
      </c>
      <c r="E327" s="24">
        <v>0</v>
      </c>
      <c r="F327" s="13">
        <f>+C327+D327+E327</f>
        <v>4306493.79</v>
      </c>
      <c r="G327" s="13">
        <v>4306493.79</v>
      </c>
      <c r="H327" s="13">
        <f t="shared" si="74"/>
        <v>100</v>
      </c>
      <c r="K327" s="55"/>
    </row>
    <row r="328" spans="1:11" ht="15" customHeight="1" x14ac:dyDescent="0.25">
      <c r="A328" s="4"/>
      <c r="B328" s="14" t="s">
        <v>324</v>
      </c>
      <c r="C328" s="15">
        <f>SUM(C329:C330)</f>
        <v>3830000</v>
      </c>
      <c r="D328" s="15">
        <f>SUM(D329:D330)</f>
        <v>-2419646.96</v>
      </c>
      <c r="E328" s="21">
        <f t="shared" ref="E328:F328" si="92">SUM(E329:E330)</f>
        <v>0</v>
      </c>
      <c r="F328" s="15">
        <f t="shared" si="92"/>
        <v>1410353.04</v>
      </c>
      <c r="G328" s="15">
        <f>SUM(G329:G330)</f>
        <v>1410353.04</v>
      </c>
      <c r="H328" s="7">
        <f t="shared" si="74"/>
        <v>100</v>
      </c>
      <c r="K328" s="55"/>
    </row>
    <row r="329" spans="1:11" s="5" customFormat="1" ht="21.75" customHeight="1" x14ac:dyDescent="0.25">
      <c r="A329" s="4"/>
      <c r="B329" s="16" t="s">
        <v>325</v>
      </c>
      <c r="C329" s="17">
        <v>10000</v>
      </c>
      <c r="D329" s="11">
        <f t="shared" ref="D329:D330" si="93">+G329-C329</f>
        <v>-10000</v>
      </c>
      <c r="E329" s="24">
        <v>0</v>
      </c>
      <c r="F329" s="37">
        <f>+C329+D329+E329</f>
        <v>0</v>
      </c>
      <c r="G329" s="37">
        <v>0</v>
      </c>
      <c r="H329" s="37">
        <f t="shared" si="74"/>
        <v>0</v>
      </c>
      <c r="K329" s="55"/>
    </row>
    <row r="330" spans="1:11" ht="15" customHeight="1" x14ac:dyDescent="0.25">
      <c r="A330" s="4"/>
      <c r="B330" s="16" t="s">
        <v>326</v>
      </c>
      <c r="C330" s="17">
        <v>3820000</v>
      </c>
      <c r="D330" s="11">
        <f t="shared" si="93"/>
        <v>-2409646.96</v>
      </c>
      <c r="E330" s="24">
        <v>0</v>
      </c>
      <c r="F330" s="13">
        <f>+C330+D330+E330</f>
        <v>1410353.04</v>
      </c>
      <c r="G330" s="13">
        <v>1410353.04</v>
      </c>
      <c r="H330" s="13">
        <f t="shared" si="74"/>
        <v>100</v>
      </c>
      <c r="I330" s="5"/>
      <c r="K330" s="55"/>
    </row>
    <row r="331" spans="1:11" ht="15" customHeight="1" x14ac:dyDescent="0.25">
      <c r="A331" s="4"/>
      <c r="B331" s="14" t="s">
        <v>327</v>
      </c>
      <c r="C331" s="15">
        <f>SUM(C332)</f>
        <v>250000</v>
      </c>
      <c r="D331" s="15">
        <f t="shared" ref="D331:G331" si="94">SUM(D332)</f>
        <v>-250000</v>
      </c>
      <c r="E331" s="21">
        <f t="shared" si="94"/>
        <v>0</v>
      </c>
      <c r="F331" s="21">
        <f t="shared" si="94"/>
        <v>0</v>
      </c>
      <c r="G331" s="21">
        <f t="shared" si="94"/>
        <v>0</v>
      </c>
      <c r="H331" s="8">
        <f t="shared" si="74"/>
        <v>0</v>
      </c>
      <c r="I331" s="5"/>
      <c r="K331" s="55"/>
    </row>
    <row r="332" spans="1:11" s="5" customFormat="1" ht="12.75" customHeight="1" x14ac:dyDescent="0.25">
      <c r="A332" s="4"/>
      <c r="B332" s="16" t="s">
        <v>328</v>
      </c>
      <c r="C332" s="17">
        <v>250000</v>
      </c>
      <c r="D332" s="11">
        <f>+G332-C332</f>
        <v>-250000</v>
      </c>
      <c r="E332" s="24">
        <v>0</v>
      </c>
      <c r="F332" s="31">
        <f>+C332+D332+E332</f>
        <v>0</v>
      </c>
      <c r="G332" s="31">
        <v>0</v>
      </c>
      <c r="H332" s="31">
        <f t="shared" si="74"/>
        <v>0</v>
      </c>
      <c r="K332" s="55"/>
    </row>
    <row r="333" spans="1:11" ht="12.75" customHeight="1" x14ac:dyDescent="0.25">
      <c r="A333" s="4"/>
      <c r="B333" s="14" t="s">
        <v>329</v>
      </c>
      <c r="C333" s="38">
        <f>C334</f>
        <v>0</v>
      </c>
      <c r="D333" s="39">
        <f t="shared" ref="D333:F333" si="95">SUM(D334)</f>
        <v>119400</v>
      </c>
      <c r="E333" s="39">
        <f t="shared" si="95"/>
        <v>1252000</v>
      </c>
      <c r="F333" s="39">
        <f t="shared" si="95"/>
        <v>1371400</v>
      </c>
      <c r="G333" s="39">
        <f>SUM(G334)</f>
        <v>119400</v>
      </c>
      <c r="H333" s="7">
        <f t="shared" si="74"/>
        <v>8.7064313839871659</v>
      </c>
      <c r="I333" s="5"/>
      <c r="K333" s="55"/>
    </row>
    <row r="334" spans="1:11" s="5" customFormat="1" ht="25.5" customHeight="1" x14ac:dyDescent="0.25">
      <c r="A334" s="4"/>
      <c r="B334" s="22" t="s">
        <v>330</v>
      </c>
      <c r="C334" s="32">
        <v>0</v>
      </c>
      <c r="D334" s="11">
        <f>+G334-C334</f>
        <v>119400</v>
      </c>
      <c r="E334" s="11">
        <v>1252000</v>
      </c>
      <c r="F334" s="13">
        <f>+C334+D334+E334</f>
        <v>1371400</v>
      </c>
      <c r="G334" s="13">
        <v>119400</v>
      </c>
      <c r="H334" s="13">
        <f t="shared" si="74"/>
        <v>8.7064313839871659</v>
      </c>
      <c r="I334" s="2"/>
      <c r="K334" s="55"/>
    </row>
    <row r="335" spans="1:11" ht="15" customHeight="1" x14ac:dyDescent="0.25">
      <c r="A335" s="4"/>
      <c r="B335" s="14" t="s">
        <v>331</v>
      </c>
      <c r="C335" s="21">
        <f>SUM(C336)</f>
        <v>0</v>
      </c>
      <c r="D335" s="7">
        <f>SUM(D336)</f>
        <v>5090</v>
      </c>
      <c r="E335" s="8">
        <f>SUM(E336)</f>
        <v>0</v>
      </c>
      <c r="F335" s="15">
        <f>SUM(F336)</f>
        <v>5090</v>
      </c>
      <c r="G335" s="7">
        <f>SUM(G336)</f>
        <v>5090</v>
      </c>
      <c r="H335" s="7">
        <f t="shared" si="74"/>
        <v>100</v>
      </c>
      <c r="K335" s="55"/>
    </row>
    <row r="336" spans="1:11" s="5" customFormat="1" ht="15" customHeight="1" x14ac:dyDescent="0.25">
      <c r="A336" s="4"/>
      <c r="B336" s="16" t="s">
        <v>332</v>
      </c>
      <c r="C336" s="32">
        <v>0</v>
      </c>
      <c r="D336" s="11">
        <f>+G336-C336</f>
        <v>5090</v>
      </c>
      <c r="E336" s="32">
        <v>0</v>
      </c>
      <c r="F336" s="17">
        <f>+D336</f>
        <v>5090</v>
      </c>
      <c r="G336" s="13">
        <v>5090</v>
      </c>
      <c r="H336" s="13">
        <f t="shared" si="74"/>
        <v>100</v>
      </c>
      <c r="I336" s="2"/>
      <c r="K336" s="55"/>
    </row>
    <row r="337" spans="1:11" s="5" customFormat="1" ht="15" customHeight="1" x14ac:dyDescent="0.25">
      <c r="A337" s="4"/>
      <c r="B337" s="14" t="s">
        <v>327</v>
      </c>
      <c r="C337" s="7">
        <f>SUM(C338:C356)</f>
        <v>27008791</v>
      </c>
      <c r="D337" s="7">
        <f t="shared" ref="D337:E337" si="96">SUM(D338:D356)</f>
        <v>397803042.31999999</v>
      </c>
      <c r="E337" s="21">
        <f t="shared" si="96"/>
        <v>8208000</v>
      </c>
      <c r="F337" s="7">
        <f>SUM(F338:F356)</f>
        <v>433019833.31999999</v>
      </c>
      <c r="G337" s="7">
        <f>SUM(G338:G356)</f>
        <v>424811833.31999999</v>
      </c>
      <c r="H337" s="7">
        <f t="shared" si="74"/>
        <v>98.104474814220737</v>
      </c>
      <c r="I337" s="2"/>
      <c r="K337" s="55"/>
    </row>
    <row r="338" spans="1:11" s="5" customFormat="1" ht="30.95" customHeight="1" x14ac:dyDescent="0.25">
      <c r="A338" s="4"/>
      <c r="B338" s="16" t="s">
        <v>333</v>
      </c>
      <c r="C338" s="17">
        <v>654509</v>
      </c>
      <c r="D338" s="11">
        <f t="shared" ref="D338:D356" si="97">+G338-C338</f>
        <v>-283466.75</v>
      </c>
      <c r="E338" s="24">
        <v>0</v>
      </c>
      <c r="F338" s="13">
        <f t="shared" ref="F338:F353" si="98">+C338+D338+E338</f>
        <v>371042.25</v>
      </c>
      <c r="G338" s="13">
        <v>371042.25</v>
      </c>
      <c r="H338" s="13">
        <f t="shared" si="74"/>
        <v>100</v>
      </c>
      <c r="K338" s="55"/>
    </row>
    <row r="339" spans="1:11" s="5" customFormat="1" ht="21.6" customHeight="1" x14ac:dyDescent="0.25">
      <c r="A339" s="4"/>
      <c r="B339" s="16" t="s">
        <v>334</v>
      </c>
      <c r="C339" s="32">
        <v>0</v>
      </c>
      <c r="D339" s="11">
        <f t="shared" si="97"/>
        <v>342368.85</v>
      </c>
      <c r="E339" s="24">
        <v>0</v>
      </c>
      <c r="F339" s="13">
        <f t="shared" si="98"/>
        <v>342368.85</v>
      </c>
      <c r="G339" s="13">
        <v>342368.85</v>
      </c>
      <c r="H339" s="13">
        <f t="shared" si="74"/>
        <v>100</v>
      </c>
      <c r="I339" s="2"/>
      <c r="J339" s="2"/>
      <c r="K339" s="55"/>
    </row>
    <row r="340" spans="1:11" s="5" customFormat="1" ht="22.5" customHeight="1" x14ac:dyDescent="0.25">
      <c r="A340" s="4"/>
      <c r="B340" s="16" t="s">
        <v>335</v>
      </c>
      <c r="C340" s="17">
        <v>5516169</v>
      </c>
      <c r="D340" s="11">
        <f t="shared" si="97"/>
        <v>-3339218.5</v>
      </c>
      <c r="E340" s="24">
        <v>0</v>
      </c>
      <c r="F340" s="13">
        <f t="shared" si="98"/>
        <v>2176950.5</v>
      </c>
      <c r="G340" s="13">
        <v>2176950.5</v>
      </c>
      <c r="H340" s="13">
        <f t="shared" si="74"/>
        <v>100</v>
      </c>
      <c r="I340" s="2"/>
      <c r="J340" s="2"/>
      <c r="K340" s="55"/>
    </row>
    <row r="341" spans="1:11" ht="15" customHeight="1" x14ac:dyDescent="0.25">
      <c r="A341" s="4"/>
      <c r="B341" s="16" t="s">
        <v>336</v>
      </c>
      <c r="C341" s="32">
        <v>0</v>
      </c>
      <c r="D341" s="11">
        <f t="shared" si="97"/>
        <v>932823.42</v>
      </c>
      <c r="E341" s="24">
        <v>0</v>
      </c>
      <c r="F341" s="13">
        <f t="shared" si="98"/>
        <v>932823.42</v>
      </c>
      <c r="G341" s="11">
        <v>932823.42</v>
      </c>
      <c r="H341" s="13">
        <f t="shared" si="74"/>
        <v>100</v>
      </c>
      <c r="K341" s="55"/>
    </row>
    <row r="342" spans="1:11" ht="15" customHeight="1" x14ac:dyDescent="0.25">
      <c r="A342" s="4"/>
      <c r="B342" s="16" t="s">
        <v>337</v>
      </c>
      <c r="C342" s="17">
        <v>7625862</v>
      </c>
      <c r="D342" s="11">
        <f t="shared" si="97"/>
        <v>-2652387.62</v>
      </c>
      <c r="E342" s="24">
        <v>0</v>
      </c>
      <c r="F342" s="13">
        <f t="shared" si="98"/>
        <v>4973474.38</v>
      </c>
      <c r="G342" s="13">
        <v>4973474.38</v>
      </c>
      <c r="H342" s="13">
        <f t="shared" si="74"/>
        <v>100</v>
      </c>
      <c r="J342" s="5"/>
      <c r="K342" s="55"/>
    </row>
    <row r="343" spans="1:11" ht="15" customHeight="1" x14ac:dyDescent="0.25">
      <c r="A343" s="4"/>
      <c r="B343" s="16" t="s">
        <v>338</v>
      </c>
      <c r="C343" s="32">
        <v>0</v>
      </c>
      <c r="D343" s="11">
        <f t="shared" si="97"/>
        <v>8208000</v>
      </c>
      <c r="E343" s="11">
        <v>8208000</v>
      </c>
      <c r="F343" s="13">
        <f t="shared" si="98"/>
        <v>16416000</v>
      </c>
      <c r="G343" s="13">
        <v>8208000</v>
      </c>
      <c r="H343" s="13">
        <f t="shared" si="74"/>
        <v>50</v>
      </c>
      <c r="K343" s="55"/>
    </row>
    <row r="344" spans="1:11" ht="15" customHeight="1" x14ac:dyDescent="0.25">
      <c r="A344" s="4"/>
      <c r="B344" s="40" t="s">
        <v>339</v>
      </c>
      <c r="C344" s="31">
        <v>0</v>
      </c>
      <c r="D344" s="11">
        <f t="shared" si="97"/>
        <v>400000</v>
      </c>
      <c r="E344" s="24">
        <v>0</v>
      </c>
      <c r="F344" s="13">
        <f>+D344</f>
        <v>400000</v>
      </c>
      <c r="G344" s="13">
        <v>400000</v>
      </c>
      <c r="H344" s="13">
        <f t="shared" si="74"/>
        <v>100</v>
      </c>
      <c r="K344" s="55"/>
    </row>
    <row r="345" spans="1:11" ht="14.1" customHeight="1" x14ac:dyDescent="0.25">
      <c r="A345" s="4"/>
      <c r="B345" s="34" t="s">
        <v>340</v>
      </c>
      <c r="C345" s="33">
        <v>0</v>
      </c>
      <c r="D345" s="11">
        <f t="shared" si="97"/>
        <v>654502</v>
      </c>
      <c r="E345" s="24">
        <v>0</v>
      </c>
      <c r="F345" s="13">
        <f t="shared" ref="F345" si="99">+D345</f>
        <v>654502</v>
      </c>
      <c r="G345" s="13">
        <v>654502</v>
      </c>
      <c r="H345" s="13">
        <f t="shared" si="74"/>
        <v>100</v>
      </c>
      <c r="K345" s="55"/>
    </row>
    <row r="346" spans="1:11" ht="15" customHeight="1" x14ac:dyDescent="0.25">
      <c r="A346" s="4"/>
      <c r="B346" s="16" t="s">
        <v>341</v>
      </c>
      <c r="C346" s="17">
        <v>182000</v>
      </c>
      <c r="D346" s="11">
        <f t="shared" si="97"/>
        <v>-182000</v>
      </c>
      <c r="E346" s="24">
        <v>0</v>
      </c>
      <c r="F346" s="13">
        <f>+C346+D346</f>
        <v>0</v>
      </c>
      <c r="G346" s="31">
        <v>0</v>
      </c>
      <c r="H346" s="31">
        <f t="shared" si="74"/>
        <v>0</v>
      </c>
      <c r="K346" s="55"/>
    </row>
    <row r="347" spans="1:11" s="5" customFormat="1" ht="15" customHeight="1" x14ac:dyDescent="0.25">
      <c r="A347" s="4"/>
      <c r="B347" s="16" t="s">
        <v>342</v>
      </c>
      <c r="C347" s="17">
        <v>2450620</v>
      </c>
      <c r="D347" s="11">
        <f t="shared" si="97"/>
        <v>33657</v>
      </c>
      <c r="E347" s="24">
        <v>0</v>
      </c>
      <c r="F347" s="13">
        <f t="shared" si="98"/>
        <v>2484277</v>
      </c>
      <c r="G347" s="13">
        <v>2484277</v>
      </c>
      <c r="H347" s="13">
        <f t="shared" ref="H347:H429" si="100">IF(G347=0,0,IF(F347=0,100,G347/F347*100))</f>
        <v>100</v>
      </c>
      <c r="I347" s="2"/>
      <c r="J347" s="2"/>
      <c r="K347" s="55"/>
    </row>
    <row r="348" spans="1:11" x14ac:dyDescent="0.25">
      <c r="A348" s="4"/>
      <c r="B348" s="16" t="s">
        <v>343</v>
      </c>
      <c r="C348" s="17">
        <v>2610180</v>
      </c>
      <c r="D348" s="11">
        <f t="shared" si="97"/>
        <v>-1047749</v>
      </c>
      <c r="E348" s="24">
        <v>0</v>
      </c>
      <c r="F348" s="13">
        <f t="shared" si="98"/>
        <v>1562431</v>
      </c>
      <c r="G348" s="13">
        <v>1562431</v>
      </c>
      <c r="H348" s="13">
        <f t="shared" si="100"/>
        <v>100</v>
      </c>
      <c r="K348" s="55"/>
    </row>
    <row r="349" spans="1:11" ht="15" customHeight="1" x14ac:dyDescent="0.25">
      <c r="A349" s="4"/>
      <c r="B349" s="16" t="s">
        <v>344</v>
      </c>
      <c r="C349" s="17">
        <v>1030000</v>
      </c>
      <c r="D349" s="11">
        <f t="shared" si="97"/>
        <v>-137072</v>
      </c>
      <c r="E349" s="24">
        <v>0</v>
      </c>
      <c r="F349" s="13">
        <f t="shared" si="98"/>
        <v>892928</v>
      </c>
      <c r="G349" s="13">
        <v>892928</v>
      </c>
      <c r="H349" s="13">
        <f t="shared" si="100"/>
        <v>100</v>
      </c>
      <c r="K349" s="55"/>
    </row>
    <row r="350" spans="1:11" ht="24" customHeight="1" x14ac:dyDescent="0.25">
      <c r="A350" s="4"/>
      <c r="B350" s="22" t="s">
        <v>345</v>
      </c>
      <c r="C350" s="41">
        <v>0</v>
      </c>
      <c r="D350" s="11">
        <f t="shared" si="97"/>
        <v>2074623</v>
      </c>
      <c r="E350" s="24">
        <v>0</v>
      </c>
      <c r="F350" s="13">
        <f t="shared" si="98"/>
        <v>2074623</v>
      </c>
      <c r="G350" s="11">
        <v>2074623</v>
      </c>
      <c r="H350" s="13">
        <f t="shared" si="100"/>
        <v>100</v>
      </c>
      <c r="K350" s="55"/>
    </row>
    <row r="351" spans="1:11" ht="15.95" customHeight="1" x14ac:dyDescent="0.25">
      <c r="A351" s="4"/>
      <c r="B351" s="22" t="s">
        <v>346</v>
      </c>
      <c r="C351" s="20">
        <v>0</v>
      </c>
      <c r="D351" s="11">
        <f t="shared" si="97"/>
        <v>1140491.33</v>
      </c>
      <c r="E351" s="24">
        <v>0</v>
      </c>
      <c r="F351" s="13">
        <f t="shared" si="98"/>
        <v>1140491.33</v>
      </c>
      <c r="G351" s="13">
        <v>1140491.33</v>
      </c>
      <c r="H351" s="13">
        <f t="shared" si="100"/>
        <v>100</v>
      </c>
      <c r="K351" s="55"/>
    </row>
    <row r="352" spans="1:11" ht="13.5" customHeight="1" x14ac:dyDescent="0.25">
      <c r="A352" s="4"/>
      <c r="B352" s="16" t="s">
        <v>347</v>
      </c>
      <c r="C352" s="17">
        <v>6939451</v>
      </c>
      <c r="D352" s="11">
        <f t="shared" si="97"/>
        <v>26583064.59</v>
      </c>
      <c r="E352" s="24">
        <v>0</v>
      </c>
      <c r="F352" s="13">
        <f t="shared" si="98"/>
        <v>33522515.59</v>
      </c>
      <c r="G352" s="13">
        <v>33522515.59</v>
      </c>
      <c r="H352" s="13">
        <f t="shared" si="100"/>
        <v>100</v>
      </c>
      <c r="K352" s="55"/>
    </row>
    <row r="353" spans="1:11" ht="14.1" customHeight="1" x14ac:dyDescent="0.25">
      <c r="A353" s="4"/>
      <c r="B353" s="16" t="s">
        <v>348</v>
      </c>
      <c r="C353" s="32">
        <v>0</v>
      </c>
      <c r="D353" s="11">
        <f t="shared" si="97"/>
        <v>5742</v>
      </c>
      <c r="E353" s="24">
        <v>0</v>
      </c>
      <c r="F353" s="13">
        <f t="shared" si="98"/>
        <v>5742</v>
      </c>
      <c r="G353" s="13">
        <v>5742</v>
      </c>
      <c r="H353" s="13">
        <f t="shared" si="100"/>
        <v>100</v>
      </c>
      <c r="K353" s="55"/>
    </row>
    <row r="354" spans="1:11" ht="18.75" customHeight="1" x14ac:dyDescent="0.25">
      <c r="A354" s="4"/>
      <c r="B354" s="34" t="s">
        <v>349</v>
      </c>
      <c r="C354" s="33">
        <v>0</v>
      </c>
      <c r="D354" s="11">
        <f t="shared" si="97"/>
        <v>156</v>
      </c>
      <c r="E354" s="24">
        <v>0</v>
      </c>
      <c r="F354" s="31">
        <f>+D354</f>
        <v>156</v>
      </c>
      <c r="G354" s="13">
        <v>156</v>
      </c>
      <c r="H354" s="13">
        <f t="shared" si="100"/>
        <v>100</v>
      </c>
      <c r="K354" s="55"/>
    </row>
    <row r="355" spans="1:11" ht="17.45" customHeight="1" x14ac:dyDescent="0.25">
      <c r="A355" s="4"/>
      <c r="B355" s="34" t="s">
        <v>350</v>
      </c>
      <c r="C355" s="33">
        <v>0</v>
      </c>
      <c r="D355" s="11">
        <f t="shared" si="97"/>
        <v>9638</v>
      </c>
      <c r="E355" s="24">
        <v>0</v>
      </c>
      <c r="F355" s="13">
        <f>+D355</f>
        <v>9638</v>
      </c>
      <c r="G355" s="13">
        <v>9638</v>
      </c>
      <c r="H355" s="13">
        <f t="shared" si="100"/>
        <v>100</v>
      </c>
      <c r="K355" s="55"/>
    </row>
    <row r="356" spans="1:11" ht="15" customHeight="1" x14ac:dyDescent="0.25">
      <c r="A356" s="4"/>
      <c r="B356" s="34" t="s">
        <v>351</v>
      </c>
      <c r="C356" s="25">
        <v>0</v>
      </c>
      <c r="D356" s="11">
        <f t="shared" si="97"/>
        <v>365059870</v>
      </c>
      <c r="E356" s="24">
        <v>0</v>
      </c>
      <c r="F356" s="13">
        <f>+D356</f>
        <v>365059870</v>
      </c>
      <c r="G356" s="13">
        <v>365059870</v>
      </c>
      <c r="H356" s="13">
        <f t="shared" si="100"/>
        <v>100</v>
      </c>
      <c r="K356" s="55"/>
    </row>
    <row r="357" spans="1:11" s="5" customFormat="1" ht="15" customHeight="1" x14ac:dyDescent="0.25">
      <c r="A357" s="4"/>
      <c r="B357" s="42" t="s">
        <v>352</v>
      </c>
      <c r="C357" s="15">
        <f>SUM(C358:C359)</f>
        <v>672342116</v>
      </c>
      <c r="D357" s="15">
        <f t="shared" ref="D357:G357" si="101">SUM(D358:D359)</f>
        <v>-672342116</v>
      </c>
      <c r="E357" s="43">
        <f t="shared" si="101"/>
        <v>0</v>
      </c>
      <c r="F357" s="43">
        <f t="shared" si="101"/>
        <v>0</v>
      </c>
      <c r="G357" s="43">
        <f t="shared" si="101"/>
        <v>0</v>
      </c>
      <c r="H357" s="44">
        <f t="shared" si="100"/>
        <v>0</v>
      </c>
      <c r="I357" s="2"/>
      <c r="J357" s="2"/>
      <c r="K357" s="55"/>
    </row>
    <row r="358" spans="1:11" s="5" customFormat="1" ht="24" customHeight="1" x14ac:dyDescent="0.25">
      <c r="A358" s="4"/>
      <c r="B358" s="16" t="s">
        <v>353</v>
      </c>
      <c r="C358" s="17">
        <v>669000116</v>
      </c>
      <c r="D358" s="11">
        <f t="shared" ref="D358:D359" si="102">+G358-C358</f>
        <v>-669000116</v>
      </c>
      <c r="E358" s="45">
        <v>0</v>
      </c>
      <c r="F358" s="46">
        <f>+C358+D358+E358</f>
        <v>0</v>
      </c>
      <c r="G358" s="46">
        <v>0</v>
      </c>
      <c r="H358" s="46">
        <f t="shared" si="100"/>
        <v>0</v>
      </c>
      <c r="I358" s="2"/>
      <c r="K358" s="55"/>
    </row>
    <row r="359" spans="1:11" ht="16.5" customHeight="1" x14ac:dyDescent="0.25">
      <c r="A359" s="4"/>
      <c r="B359" s="16" t="s">
        <v>354</v>
      </c>
      <c r="C359" s="17">
        <v>3342000</v>
      </c>
      <c r="D359" s="11">
        <f t="shared" si="102"/>
        <v>-3342000</v>
      </c>
      <c r="E359" s="45">
        <v>0</v>
      </c>
      <c r="F359" s="46">
        <f>+C359+D359+E359</f>
        <v>0</v>
      </c>
      <c r="G359" s="46">
        <v>0</v>
      </c>
      <c r="H359" s="46">
        <f t="shared" si="100"/>
        <v>0</v>
      </c>
      <c r="K359" s="55"/>
    </row>
    <row r="360" spans="1:11" s="5" customFormat="1" ht="15.95" customHeight="1" x14ac:dyDescent="0.25">
      <c r="A360" s="4"/>
      <c r="B360" s="14" t="s">
        <v>355</v>
      </c>
      <c r="C360" s="15">
        <f>+C361</f>
        <v>22686269</v>
      </c>
      <c r="D360" s="15">
        <f>+D361</f>
        <v>1366827.5199999996</v>
      </c>
      <c r="E360" s="18">
        <f t="shared" ref="D360:G361" si="103">+E361</f>
        <v>0</v>
      </c>
      <c r="F360" s="15">
        <f t="shared" si="103"/>
        <v>24053096.52</v>
      </c>
      <c r="G360" s="15">
        <f t="shared" si="103"/>
        <v>24053096.52</v>
      </c>
      <c r="H360" s="7">
        <f t="shared" si="100"/>
        <v>100</v>
      </c>
      <c r="I360" s="59"/>
      <c r="K360" s="55"/>
    </row>
    <row r="361" spans="1:11" s="5" customFormat="1" ht="22.5" customHeight="1" x14ac:dyDescent="0.25">
      <c r="A361" s="4"/>
      <c r="B361" s="14" t="s">
        <v>356</v>
      </c>
      <c r="C361" s="15">
        <f>+C362</f>
        <v>22686269</v>
      </c>
      <c r="D361" s="15">
        <f t="shared" si="103"/>
        <v>1366827.5199999996</v>
      </c>
      <c r="E361" s="18">
        <f t="shared" si="103"/>
        <v>0</v>
      </c>
      <c r="F361" s="15">
        <f t="shared" si="103"/>
        <v>24053096.52</v>
      </c>
      <c r="G361" s="15">
        <f>+G362</f>
        <v>24053096.52</v>
      </c>
      <c r="H361" s="7">
        <f t="shared" si="100"/>
        <v>100</v>
      </c>
      <c r="K361" s="55"/>
    </row>
    <row r="362" spans="1:11" s="5" customFormat="1" ht="15" customHeight="1" x14ac:dyDescent="0.25">
      <c r="A362" s="4"/>
      <c r="B362" s="16" t="s">
        <v>357</v>
      </c>
      <c r="C362" s="17">
        <v>22686269</v>
      </c>
      <c r="D362" s="11">
        <f>+G362-C362</f>
        <v>1366827.5199999996</v>
      </c>
      <c r="E362" s="19">
        <v>0</v>
      </c>
      <c r="F362" s="13">
        <f>+C362+D362+E362</f>
        <v>24053096.52</v>
      </c>
      <c r="G362" s="13">
        <v>24053096.52</v>
      </c>
      <c r="H362" s="13">
        <f t="shared" si="100"/>
        <v>100</v>
      </c>
      <c r="I362" s="2"/>
      <c r="K362" s="55"/>
    </row>
    <row r="363" spans="1:11" ht="24" customHeight="1" x14ac:dyDescent="0.25">
      <c r="A363" s="4"/>
      <c r="B363" s="14" t="s">
        <v>358</v>
      </c>
      <c r="C363" s="15">
        <f>C364+C376+C399+C470</f>
        <v>90439525155</v>
      </c>
      <c r="D363" s="15">
        <f t="shared" ref="D363:G363" si="104">D364+D376+D399+D470</f>
        <v>7021123993.4099998</v>
      </c>
      <c r="E363" s="15">
        <f t="shared" si="104"/>
        <v>233153053.09</v>
      </c>
      <c r="F363" s="15">
        <f t="shared" si="104"/>
        <v>97693802201.5</v>
      </c>
      <c r="G363" s="15">
        <f t="shared" si="104"/>
        <v>97460649148.410004</v>
      </c>
      <c r="H363" s="7">
        <f>IF(G363=0,0,IF(F363=0,100,G363/F363*100))</f>
        <v>99.761343045478867</v>
      </c>
      <c r="I363" s="59"/>
      <c r="K363" s="55"/>
    </row>
    <row r="364" spans="1:11" ht="15" customHeight="1" x14ac:dyDescent="0.25">
      <c r="A364" s="4"/>
      <c r="B364" s="14" t="s">
        <v>359</v>
      </c>
      <c r="C364" s="15">
        <f>C365+C374</f>
        <v>42519322631</v>
      </c>
      <c r="D364" s="15">
        <f t="shared" ref="D364:G364" si="105">D365+D374</f>
        <v>-862986215.28999865</v>
      </c>
      <c r="E364" s="18">
        <f t="shared" si="105"/>
        <v>0</v>
      </c>
      <c r="F364" s="15">
        <f t="shared" si="105"/>
        <v>41656336415.709999</v>
      </c>
      <c r="G364" s="15">
        <f t="shared" si="105"/>
        <v>41656336415.709999</v>
      </c>
      <c r="H364" s="7">
        <f t="shared" si="100"/>
        <v>100</v>
      </c>
      <c r="K364" s="55"/>
    </row>
    <row r="365" spans="1:11" x14ac:dyDescent="0.25">
      <c r="A365" s="4"/>
      <c r="B365" s="14" t="s">
        <v>360</v>
      </c>
      <c r="C365" s="15">
        <f>SUM(C366:C373)</f>
        <v>42518002586</v>
      </c>
      <c r="D365" s="15">
        <f t="shared" ref="D365:G365" si="106">SUM(D366:D373)</f>
        <v>-862895847.15999866</v>
      </c>
      <c r="E365" s="18">
        <f t="shared" si="106"/>
        <v>0</v>
      </c>
      <c r="F365" s="15">
        <f t="shared" si="106"/>
        <v>41655106738.839996</v>
      </c>
      <c r="G365" s="15">
        <f t="shared" si="106"/>
        <v>41655106738.839996</v>
      </c>
      <c r="H365" s="7">
        <f t="shared" si="100"/>
        <v>100</v>
      </c>
      <c r="K365" s="55"/>
    </row>
    <row r="366" spans="1:11" s="5" customFormat="1" ht="14.25" customHeight="1" x14ac:dyDescent="0.25">
      <c r="A366" s="4"/>
      <c r="B366" s="16" t="s">
        <v>361</v>
      </c>
      <c r="C366" s="17">
        <v>33411887160</v>
      </c>
      <c r="D366" s="11">
        <f t="shared" ref="D366:D373" si="107">+G366-C366</f>
        <v>-1330768154.4399986</v>
      </c>
      <c r="E366" s="19">
        <v>0</v>
      </c>
      <c r="F366" s="13">
        <f t="shared" ref="F366:F373" si="108">+C366+D366+E366</f>
        <v>32081119005.560001</v>
      </c>
      <c r="G366" s="13">
        <v>32081119005.560001</v>
      </c>
      <c r="H366" s="13">
        <f t="shared" si="100"/>
        <v>100</v>
      </c>
      <c r="I366" s="2"/>
      <c r="K366" s="55"/>
    </row>
    <row r="367" spans="1:11" ht="15" customHeight="1" x14ac:dyDescent="0.25">
      <c r="A367" s="4"/>
      <c r="B367" s="27" t="s">
        <v>362</v>
      </c>
      <c r="C367" s="17">
        <v>1821859165</v>
      </c>
      <c r="D367" s="11">
        <f t="shared" si="107"/>
        <v>8860681</v>
      </c>
      <c r="E367" s="19">
        <v>0</v>
      </c>
      <c r="F367" s="13">
        <f t="shared" si="108"/>
        <v>1830719846</v>
      </c>
      <c r="G367" s="13">
        <v>1830719846</v>
      </c>
      <c r="H367" s="13">
        <f t="shared" si="100"/>
        <v>100</v>
      </c>
      <c r="K367" s="55"/>
    </row>
    <row r="368" spans="1:11" ht="36" x14ac:dyDescent="0.25">
      <c r="A368" s="4"/>
      <c r="B368" s="16" t="s">
        <v>363</v>
      </c>
      <c r="C368" s="17">
        <v>3455549904</v>
      </c>
      <c r="D368" s="11">
        <f t="shared" si="107"/>
        <v>830443356</v>
      </c>
      <c r="E368" s="19">
        <v>0</v>
      </c>
      <c r="F368" s="13">
        <f t="shared" si="108"/>
        <v>4285993260</v>
      </c>
      <c r="G368" s="13">
        <v>4285993260</v>
      </c>
      <c r="H368" s="13">
        <f t="shared" si="100"/>
        <v>100</v>
      </c>
      <c r="K368" s="55"/>
    </row>
    <row r="369" spans="1:11" ht="26.25" customHeight="1" x14ac:dyDescent="0.25">
      <c r="A369" s="4"/>
      <c r="B369" s="16" t="s">
        <v>364</v>
      </c>
      <c r="C369" s="17">
        <v>99373061</v>
      </c>
      <c r="D369" s="11">
        <f t="shared" si="107"/>
        <v>-5</v>
      </c>
      <c r="E369" s="19">
        <v>0</v>
      </c>
      <c r="F369" s="13">
        <f t="shared" si="108"/>
        <v>99373056</v>
      </c>
      <c r="G369" s="13">
        <v>99373056</v>
      </c>
      <c r="H369" s="13">
        <f t="shared" si="100"/>
        <v>100</v>
      </c>
      <c r="K369" s="55"/>
    </row>
    <row r="370" spans="1:11" ht="17.25" customHeight="1" x14ac:dyDescent="0.25">
      <c r="A370" s="4"/>
      <c r="B370" s="16" t="s">
        <v>365</v>
      </c>
      <c r="C370" s="17">
        <v>668417670</v>
      </c>
      <c r="D370" s="11">
        <f t="shared" si="107"/>
        <v>-75191968</v>
      </c>
      <c r="E370" s="19">
        <v>0</v>
      </c>
      <c r="F370" s="13">
        <f t="shared" si="108"/>
        <v>593225702</v>
      </c>
      <c r="G370" s="13">
        <v>593225702</v>
      </c>
      <c r="H370" s="13">
        <f t="shared" si="100"/>
        <v>100</v>
      </c>
      <c r="K370" s="55"/>
    </row>
    <row r="371" spans="1:11" ht="23.25" customHeight="1" x14ac:dyDescent="0.25">
      <c r="A371" s="4"/>
      <c r="B371" s="16" t="s">
        <v>366</v>
      </c>
      <c r="C371" s="17">
        <v>490175651</v>
      </c>
      <c r="D371" s="11">
        <f t="shared" si="107"/>
        <v>-100716487.72000003</v>
      </c>
      <c r="E371" s="19">
        <v>0</v>
      </c>
      <c r="F371" s="13">
        <f t="shared" si="108"/>
        <v>389459163.27999997</v>
      </c>
      <c r="G371" s="13">
        <v>389459163.27999997</v>
      </c>
      <c r="H371" s="13">
        <f t="shared" si="100"/>
        <v>100</v>
      </c>
      <c r="K371" s="55"/>
    </row>
    <row r="372" spans="1:11" s="5" customFormat="1" ht="15" customHeight="1" x14ac:dyDescent="0.25">
      <c r="A372" s="4"/>
      <c r="B372" s="16" t="s">
        <v>367</v>
      </c>
      <c r="C372" s="17">
        <v>1435858041</v>
      </c>
      <c r="D372" s="11">
        <f t="shared" si="107"/>
        <v>27934503</v>
      </c>
      <c r="E372" s="19">
        <v>0</v>
      </c>
      <c r="F372" s="13">
        <f t="shared" si="108"/>
        <v>1463792544</v>
      </c>
      <c r="G372" s="13">
        <v>1463792544</v>
      </c>
      <c r="H372" s="13">
        <f t="shared" si="100"/>
        <v>100</v>
      </c>
      <c r="I372" s="2"/>
      <c r="K372" s="55"/>
    </row>
    <row r="373" spans="1:11" ht="23.45" customHeight="1" x14ac:dyDescent="0.25">
      <c r="A373" s="4"/>
      <c r="B373" s="16" t="s">
        <v>368</v>
      </c>
      <c r="C373" s="17">
        <v>1134881934</v>
      </c>
      <c r="D373" s="11">
        <f t="shared" si="107"/>
        <v>-223457772</v>
      </c>
      <c r="E373" s="19">
        <v>0</v>
      </c>
      <c r="F373" s="13">
        <f t="shared" si="108"/>
        <v>911424162</v>
      </c>
      <c r="G373" s="13">
        <v>911424162</v>
      </c>
      <c r="H373" s="13">
        <f t="shared" si="100"/>
        <v>100</v>
      </c>
      <c r="K373" s="55"/>
    </row>
    <row r="374" spans="1:11" ht="20.45" customHeight="1" x14ac:dyDescent="0.25">
      <c r="A374" s="4"/>
      <c r="B374" s="14" t="s">
        <v>369</v>
      </c>
      <c r="C374" s="15">
        <f>SUM(C375)</f>
        <v>1320045</v>
      </c>
      <c r="D374" s="15">
        <f t="shared" ref="D374:F374" si="109">SUM(D375)</f>
        <v>-90368.129999999888</v>
      </c>
      <c r="E374" s="18">
        <f t="shared" si="109"/>
        <v>0</v>
      </c>
      <c r="F374" s="15">
        <f t="shared" si="109"/>
        <v>1229676.8700000001</v>
      </c>
      <c r="G374" s="15">
        <f>SUM(G375)</f>
        <v>1229676.8700000001</v>
      </c>
      <c r="H374" s="7">
        <f t="shared" si="100"/>
        <v>100</v>
      </c>
      <c r="K374" s="55"/>
    </row>
    <row r="375" spans="1:11" ht="15.6" customHeight="1" x14ac:dyDescent="0.25">
      <c r="A375" s="4"/>
      <c r="B375" s="16" t="s">
        <v>370</v>
      </c>
      <c r="C375" s="17">
        <v>1320045</v>
      </c>
      <c r="D375" s="11">
        <f>+G375-C375</f>
        <v>-90368.129999999888</v>
      </c>
      <c r="E375" s="19">
        <v>0</v>
      </c>
      <c r="F375" s="13">
        <f>+C375+D375+E375</f>
        <v>1229676.8700000001</v>
      </c>
      <c r="G375" s="13">
        <v>1229676.8700000001</v>
      </c>
      <c r="H375" s="13">
        <f t="shared" si="100"/>
        <v>100</v>
      </c>
      <c r="K375" s="55"/>
    </row>
    <row r="376" spans="1:11" ht="15.75" customHeight="1" x14ac:dyDescent="0.25">
      <c r="A376" s="4"/>
      <c r="B376" s="14" t="s">
        <v>371</v>
      </c>
      <c r="C376" s="15">
        <f t="shared" ref="C376:G376" si="110">C377+C381+C383+C389+C391+C394+C397</f>
        <v>42620449041</v>
      </c>
      <c r="D376" s="15">
        <f t="shared" si="110"/>
        <v>-700934783.86000025</v>
      </c>
      <c r="E376" s="15">
        <f t="shared" si="110"/>
        <v>233153053.09</v>
      </c>
      <c r="F376" s="15">
        <f t="shared" si="110"/>
        <v>42152667310.229996</v>
      </c>
      <c r="G376" s="15">
        <f t="shared" si="110"/>
        <v>41919514257.139999</v>
      </c>
      <c r="H376" s="7">
        <f t="shared" si="100"/>
        <v>99.446884223543748</v>
      </c>
      <c r="K376" s="55"/>
    </row>
    <row r="377" spans="1:11" ht="15" customHeight="1" x14ac:dyDescent="0.25">
      <c r="A377" s="4"/>
      <c r="B377" s="14" t="s">
        <v>372</v>
      </c>
      <c r="C377" s="15">
        <f>SUM(C378:C380)</f>
        <v>25406891994</v>
      </c>
      <c r="D377" s="15">
        <f t="shared" ref="D377:F377" si="111">SUM(D378:D380)</f>
        <v>-263031609.43000031</v>
      </c>
      <c r="E377" s="18">
        <f t="shared" si="111"/>
        <v>0</v>
      </c>
      <c r="F377" s="15">
        <f t="shared" si="111"/>
        <v>25143860384.57</v>
      </c>
      <c r="G377" s="15">
        <f>SUM(G378:G380)</f>
        <v>25143860384.57</v>
      </c>
      <c r="H377" s="7">
        <f t="shared" si="100"/>
        <v>100</v>
      </c>
      <c r="K377" s="55"/>
    </row>
    <row r="378" spans="1:11" ht="15.95" customHeight="1" x14ac:dyDescent="0.25">
      <c r="A378" s="4"/>
      <c r="B378" s="16" t="s">
        <v>373</v>
      </c>
      <c r="C378" s="17">
        <v>23902967254</v>
      </c>
      <c r="D378" s="11">
        <f t="shared" ref="D378:D380" si="112">+G378-C378</f>
        <v>-262099091.43000031</v>
      </c>
      <c r="E378" s="19">
        <v>0</v>
      </c>
      <c r="F378" s="13">
        <f>+C378+D378+E378</f>
        <v>23640868162.57</v>
      </c>
      <c r="G378" s="13">
        <v>23640868162.57</v>
      </c>
      <c r="H378" s="13">
        <f t="shared" si="100"/>
        <v>100</v>
      </c>
      <c r="K378" s="55"/>
    </row>
    <row r="379" spans="1:11" x14ac:dyDescent="0.25">
      <c r="A379" s="4"/>
      <c r="B379" s="27" t="s">
        <v>374</v>
      </c>
      <c r="C379" s="17">
        <v>909905118</v>
      </c>
      <c r="D379" s="11">
        <f t="shared" si="112"/>
        <v>-932518</v>
      </c>
      <c r="E379" s="19">
        <v>0</v>
      </c>
      <c r="F379" s="13">
        <f>+C379+D379+E379</f>
        <v>908972600</v>
      </c>
      <c r="G379" s="13">
        <v>908972600</v>
      </c>
      <c r="H379" s="13">
        <f t="shared" si="100"/>
        <v>100</v>
      </c>
      <c r="K379" s="55"/>
    </row>
    <row r="380" spans="1:11" ht="15" customHeight="1" x14ac:dyDescent="0.25">
      <c r="A380" s="4"/>
      <c r="B380" s="16" t="s">
        <v>375</v>
      </c>
      <c r="C380" s="17">
        <v>594019622</v>
      </c>
      <c r="D380" s="24">
        <f t="shared" si="112"/>
        <v>0</v>
      </c>
      <c r="E380" s="19">
        <v>0</v>
      </c>
      <c r="F380" s="13">
        <f>+C380+D380+E380</f>
        <v>594019622</v>
      </c>
      <c r="G380" s="13">
        <v>594019622</v>
      </c>
      <c r="H380" s="13">
        <f t="shared" si="100"/>
        <v>100</v>
      </c>
      <c r="K380" s="55"/>
    </row>
    <row r="381" spans="1:11" ht="24" customHeight="1" x14ac:dyDescent="0.25">
      <c r="A381" s="4"/>
      <c r="B381" s="14" t="s">
        <v>376</v>
      </c>
      <c r="C381" s="15">
        <f>SUM(C382)</f>
        <v>2882960450</v>
      </c>
      <c r="D381" s="15">
        <f t="shared" ref="D381" si="113">SUM(D382)</f>
        <v>48128875.920000076</v>
      </c>
      <c r="E381" s="18">
        <f>SUM(E382)</f>
        <v>0</v>
      </c>
      <c r="F381" s="15">
        <f>SUM(F382)</f>
        <v>2931089325.9200001</v>
      </c>
      <c r="G381" s="15">
        <f>SUM(G382)</f>
        <v>2931089325.9200001</v>
      </c>
      <c r="H381" s="7">
        <f t="shared" si="100"/>
        <v>100</v>
      </c>
      <c r="K381" s="55"/>
    </row>
    <row r="382" spans="1:11" ht="15" customHeight="1" x14ac:dyDescent="0.25">
      <c r="A382" s="4"/>
      <c r="B382" s="16" t="s">
        <v>377</v>
      </c>
      <c r="C382" s="17">
        <v>2882960450</v>
      </c>
      <c r="D382" s="11">
        <f>+G382-C382</f>
        <v>48128875.920000076</v>
      </c>
      <c r="E382" s="19">
        <v>0</v>
      </c>
      <c r="F382" s="13">
        <f>+C382+D382+E382</f>
        <v>2931089325.9200001</v>
      </c>
      <c r="G382" s="13">
        <v>2931089325.9200001</v>
      </c>
      <c r="H382" s="13">
        <f t="shared" si="100"/>
        <v>100</v>
      </c>
      <c r="K382" s="55"/>
    </row>
    <row r="383" spans="1:11" ht="16.5" customHeight="1" x14ac:dyDescent="0.25">
      <c r="A383" s="4"/>
      <c r="B383" s="14" t="s">
        <v>378</v>
      </c>
      <c r="C383" s="15">
        <f>SUM(C384:C388)</f>
        <v>1383813283</v>
      </c>
      <c r="D383" s="15">
        <f t="shared" ref="D383:F383" si="114">SUM(D384:D388)</f>
        <v>195119589</v>
      </c>
      <c r="E383" s="15">
        <f t="shared" si="114"/>
        <v>233153053.09</v>
      </c>
      <c r="F383" s="15">
        <f t="shared" si="114"/>
        <v>1812085925.0899999</v>
      </c>
      <c r="G383" s="15">
        <f>SUM(G384:G388)</f>
        <v>1578932872</v>
      </c>
      <c r="H383" s="7">
        <f t="shared" si="100"/>
        <v>87.133443847127722</v>
      </c>
      <c r="K383" s="55"/>
    </row>
    <row r="384" spans="1:11" ht="17.100000000000001" customHeight="1" x14ac:dyDescent="0.25">
      <c r="A384" s="4"/>
      <c r="B384" s="27" t="s">
        <v>379</v>
      </c>
      <c r="C384" s="17">
        <v>568613590</v>
      </c>
      <c r="D384" s="11">
        <f t="shared" ref="D384:D388" si="115">+G384-C384</f>
        <v>224189870</v>
      </c>
      <c r="E384" s="19">
        <v>0</v>
      </c>
      <c r="F384" s="13">
        <f>+C384+D384+E384</f>
        <v>792803460</v>
      </c>
      <c r="G384" s="13">
        <v>792803460</v>
      </c>
      <c r="H384" s="13">
        <f>IF(G384=0,0,IF(F384=0,100,G384/F384*100))</f>
        <v>100</v>
      </c>
      <c r="K384" s="55"/>
    </row>
    <row r="385" spans="1:11" ht="15" customHeight="1" x14ac:dyDescent="0.25">
      <c r="A385" s="4"/>
      <c r="B385" s="27" t="s">
        <v>380</v>
      </c>
      <c r="C385" s="17">
        <v>492561022</v>
      </c>
      <c r="D385" s="11">
        <f t="shared" si="115"/>
        <v>59937101</v>
      </c>
      <c r="E385" s="19">
        <v>0</v>
      </c>
      <c r="F385" s="13">
        <f>+C385+D385+E385</f>
        <v>552498123</v>
      </c>
      <c r="G385" s="13">
        <v>552498123</v>
      </c>
      <c r="H385" s="13">
        <f t="shared" si="100"/>
        <v>100</v>
      </c>
      <c r="K385" s="55"/>
    </row>
    <row r="386" spans="1:11" ht="15.75" customHeight="1" x14ac:dyDescent="0.25">
      <c r="A386" s="4"/>
      <c r="B386" s="27" t="s">
        <v>381</v>
      </c>
      <c r="C386" s="17">
        <v>32704554</v>
      </c>
      <c r="D386" s="11">
        <f t="shared" si="115"/>
        <v>-3901449</v>
      </c>
      <c r="E386" s="19">
        <v>0</v>
      </c>
      <c r="F386" s="13">
        <f>+C386+D386+E386</f>
        <v>28803105</v>
      </c>
      <c r="G386" s="13">
        <v>28803105</v>
      </c>
      <c r="H386" s="13">
        <f t="shared" si="100"/>
        <v>100</v>
      </c>
      <c r="K386" s="55"/>
    </row>
    <row r="387" spans="1:11" ht="13.5" customHeight="1" x14ac:dyDescent="0.25">
      <c r="A387" s="4"/>
      <c r="B387" s="27" t="s">
        <v>382</v>
      </c>
      <c r="C387" s="17">
        <v>289934117</v>
      </c>
      <c r="D387" s="11">
        <f t="shared" si="115"/>
        <v>-85105933</v>
      </c>
      <c r="E387" s="19">
        <v>0</v>
      </c>
      <c r="F387" s="13">
        <f>+C387+D387+E387</f>
        <v>204828184</v>
      </c>
      <c r="G387" s="13">
        <v>204828184</v>
      </c>
      <c r="H387" s="13">
        <f t="shared" si="100"/>
        <v>100</v>
      </c>
      <c r="K387" s="55"/>
    </row>
    <row r="388" spans="1:11" ht="16.5" customHeight="1" x14ac:dyDescent="0.25">
      <c r="A388" s="4"/>
      <c r="B388" s="16" t="s">
        <v>383</v>
      </c>
      <c r="C388" s="32">
        <v>0</v>
      </c>
      <c r="D388" s="24">
        <f t="shared" si="115"/>
        <v>0</v>
      </c>
      <c r="E388" s="11">
        <v>233153053.09</v>
      </c>
      <c r="F388" s="13">
        <f>+C388+D388+E388</f>
        <v>233153053.09</v>
      </c>
      <c r="G388" s="19">
        <v>0</v>
      </c>
      <c r="H388" s="31">
        <f t="shared" si="100"/>
        <v>0</v>
      </c>
      <c r="K388" s="55"/>
    </row>
    <row r="389" spans="1:11" ht="24" x14ac:dyDescent="0.25">
      <c r="A389" s="4"/>
      <c r="B389" s="14" t="s">
        <v>384</v>
      </c>
      <c r="C389" s="15">
        <f>SUM(C390)</f>
        <v>287399610</v>
      </c>
      <c r="D389" s="15">
        <f t="shared" ref="D389:F389" si="116">SUM(D390)</f>
        <v>10215714.649999976</v>
      </c>
      <c r="E389" s="21">
        <f t="shared" si="116"/>
        <v>0</v>
      </c>
      <c r="F389" s="15">
        <f t="shared" si="116"/>
        <v>297615324.64999998</v>
      </c>
      <c r="G389" s="15">
        <f>SUM(G390)</f>
        <v>297615324.64999998</v>
      </c>
      <c r="H389" s="7">
        <f t="shared" si="100"/>
        <v>100</v>
      </c>
      <c r="K389" s="55"/>
    </row>
    <row r="390" spans="1:11" ht="15.75" customHeight="1" x14ac:dyDescent="0.25">
      <c r="A390" s="4"/>
      <c r="B390" s="16" t="s">
        <v>385</v>
      </c>
      <c r="C390" s="17">
        <v>287399610</v>
      </c>
      <c r="D390" s="11">
        <f>+G390-C390</f>
        <v>10215714.649999976</v>
      </c>
      <c r="E390" s="24">
        <v>0</v>
      </c>
      <c r="F390" s="13">
        <f>+C390+D390+E390</f>
        <v>297615324.64999998</v>
      </c>
      <c r="G390" s="13">
        <v>297615324.64999998</v>
      </c>
      <c r="H390" s="13">
        <f t="shared" si="100"/>
        <v>100</v>
      </c>
      <c r="K390" s="55"/>
    </row>
    <row r="391" spans="1:11" ht="18" customHeight="1" x14ac:dyDescent="0.25">
      <c r="A391" s="4"/>
      <c r="B391" s="14" t="s">
        <v>386</v>
      </c>
      <c r="C391" s="15">
        <f>SUM(C392:C393)</f>
        <v>3032882959</v>
      </c>
      <c r="D391" s="15">
        <f t="shared" ref="D391:F391" si="117">SUM(D392:D393)</f>
        <v>15875206</v>
      </c>
      <c r="E391" s="21">
        <f t="shared" si="117"/>
        <v>0</v>
      </c>
      <c r="F391" s="15">
        <f t="shared" si="117"/>
        <v>3048758165</v>
      </c>
      <c r="G391" s="15">
        <f>SUM(G392:G393)</f>
        <v>3048758165</v>
      </c>
      <c r="H391" s="7">
        <f t="shared" si="100"/>
        <v>100</v>
      </c>
      <c r="K391" s="55"/>
    </row>
    <row r="392" spans="1:11" ht="27.75" customHeight="1" x14ac:dyDescent="0.25">
      <c r="A392" s="4"/>
      <c r="B392" s="27" t="s">
        <v>387</v>
      </c>
      <c r="C392" s="17">
        <v>277360589</v>
      </c>
      <c r="D392" s="11">
        <f t="shared" ref="D392:D393" si="118">+G392-C392</f>
        <v>1679313</v>
      </c>
      <c r="E392" s="24">
        <v>0</v>
      </c>
      <c r="F392" s="13">
        <f>+C392+D392+E392</f>
        <v>279039902</v>
      </c>
      <c r="G392" s="13">
        <v>279039902</v>
      </c>
      <c r="H392" s="13">
        <f t="shared" si="100"/>
        <v>100</v>
      </c>
      <c r="K392" s="55"/>
    </row>
    <row r="393" spans="1:11" ht="27.75" customHeight="1" x14ac:dyDescent="0.25">
      <c r="A393" s="4"/>
      <c r="B393" s="27" t="s">
        <v>388</v>
      </c>
      <c r="C393" s="17">
        <v>2755522370</v>
      </c>
      <c r="D393" s="11">
        <f t="shared" si="118"/>
        <v>14195893</v>
      </c>
      <c r="E393" s="24">
        <v>0</v>
      </c>
      <c r="F393" s="13">
        <f>+C393+D393+E393</f>
        <v>2769718263</v>
      </c>
      <c r="G393" s="13">
        <v>2769718263</v>
      </c>
      <c r="H393" s="13">
        <f t="shared" si="100"/>
        <v>100</v>
      </c>
      <c r="K393" s="55"/>
    </row>
    <row r="394" spans="1:11" ht="18" customHeight="1" x14ac:dyDescent="0.25">
      <c r="A394" s="4"/>
      <c r="B394" s="14" t="s">
        <v>389</v>
      </c>
      <c r="C394" s="15">
        <f>SUM(C395:C396)</f>
        <v>4915464958</v>
      </c>
      <c r="D394" s="15">
        <f t="shared" ref="D394:F394" si="119">SUM(D395:D396)</f>
        <v>-694062077</v>
      </c>
      <c r="E394" s="21">
        <f t="shared" si="119"/>
        <v>0</v>
      </c>
      <c r="F394" s="15">
        <f t="shared" si="119"/>
        <v>4221402881</v>
      </c>
      <c r="G394" s="15">
        <f>SUM(G395:G396)</f>
        <v>4221402881</v>
      </c>
      <c r="H394" s="7">
        <f t="shared" si="100"/>
        <v>100</v>
      </c>
      <c r="K394" s="55"/>
    </row>
    <row r="395" spans="1:11" ht="15" customHeight="1" x14ac:dyDescent="0.25">
      <c r="A395" s="58"/>
      <c r="B395" s="27" t="s">
        <v>390</v>
      </c>
      <c r="C395" s="17">
        <v>4122355795</v>
      </c>
      <c r="D395" s="11">
        <f>+G395-C395</f>
        <v>-412648227</v>
      </c>
      <c r="E395" s="24">
        <v>0</v>
      </c>
      <c r="F395" s="13">
        <f>+C395+D395+E395</f>
        <v>3709707568</v>
      </c>
      <c r="G395" s="13">
        <v>3709707568</v>
      </c>
      <c r="H395" s="13">
        <f t="shared" si="100"/>
        <v>100</v>
      </c>
      <c r="K395" s="55"/>
    </row>
    <row r="396" spans="1:11" ht="15.75" customHeight="1" x14ac:dyDescent="0.25">
      <c r="A396" s="58"/>
      <c r="B396" s="27" t="s">
        <v>391</v>
      </c>
      <c r="C396" s="17">
        <v>793109163</v>
      </c>
      <c r="D396" s="11">
        <f>+G396-C396</f>
        <v>-281413850</v>
      </c>
      <c r="E396" s="24">
        <v>0</v>
      </c>
      <c r="F396" s="13">
        <f>+C396+D396+E396</f>
        <v>511695313</v>
      </c>
      <c r="G396" s="13">
        <v>511695313</v>
      </c>
      <c r="H396" s="13">
        <f>IF(G396=0,0,IF(F396=0,100,G396/F396*100))</f>
        <v>100</v>
      </c>
      <c r="K396" s="55"/>
    </row>
    <row r="397" spans="1:11" ht="39" customHeight="1" x14ac:dyDescent="0.25">
      <c r="A397" s="4"/>
      <c r="B397" s="14" t="s">
        <v>392</v>
      </c>
      <c r="C397" s="15">
        <f>SUM(C398)</f>
        <v>4711035787</v>
      </c>
      <c r="D397" s="15">
        <f>SUM(D398)</f>
        <v>-13180483</v>
      </c>
      <c r="E397" s="21">
        <f>SUM(E398)</f>
        <v>0</v>
      </c>
      <c r="F397" s="15">
        <f>SUM(F398)</f>
        <v>4697855304</v>
      </c>
      <c r="G397" s="15">
        <f>SUM(G398)</f>
        <v>4697855304</v>
      </c>
      <c r="H397" s="7">
        <f t="shared" si="100"/>
        <v>100</v>
      </c>
      <c r="K397" s="55"/>
    </row>
    <row r="398" spans="1:11" ht="17.25" customHeight="1" x14ac:dyDescent="0.25">
      <c r="A398" s="4"/>
      <c r="B398" s="27" t="s">
        <v>393</v>
      </c>
      <c r="C398" s="17">
        <v>4711035787</v>
      </c>
      <c r="D398" s="11">
        <f>+G398-C398</f>
        <v>-13180483</v>
      </c>
      <c r="E398" s="47">
        <v>0</v>
      </c>
      <c r="F398" s="23">
        <f>+C398+D398</f>
        <v>4697855304</v>
      </c>
      <c r="G398" s="23">
        <v>4697855304</v>
      </c>
      <c r="H398" s="13">
        <f t="shared" si="100"/>
        <v>100</v>
      </c>
      <c r="K398" s="55"/>
    </row>
    <row r="399" spans="1:11" ht="28.5" customHeight="1" x14ac:dyDescent="0.25">
      <c r="A399" s="4"/>
      <c r="B399" s="14" t="s">
        <v>394</v>
      </c>
      <c r="C399" s="15">
        <f>C400+C425+C431+C436+C439+C455+C458+C460+C462</f>
        <v>4782962881</v>
      </c>
      <c r="D399" s="15">
        <f t="shared" ref="D399:G399" si="120">D400+D425+D431+D436+D439+D455+D458+D460+D462</f>
        <v>8374103709.1199989</v>
      </c>
      <c r="E399" s="21">
        <f t="shared" si="120"/>
        <v>0</v>
      </c>
      <c r="F399" s="15">
        <f t="shared" si="120"/>
        <v>13157066590.120001</v>
      </c>
      <c r="G399" s="15">
        <f t="shared" si="120"/>
        <v>13157066590.120001</v>
      </c>
      <c r="H399" s="7">
        <f t="shared" si="100"/>
        <v>100</v>
      </c>
      <c r="K399" s="55"/>
    </row>
    <row r="400" spans="1:11" s="48" customFormat="1" ht="30" customHeight="1" x14ac:dyDescent="0.25">
      <c r="A400" s="4"/>
      <c r="B400" s="14" t="s">
        <v>395</v>
      </c>
      <c r="C400" s="15">
        <f>SUM(C401:C424)</f>
        <v>4207724410</v>
      </c>
      <c r="D400" s="15">
        <f t="shared" ref="D400:F400" si="121">SUM(D401:D424)</f>
        <v>5010117666.9499998</v>
      </c>
      <c r="E400" s="21">
        <f t="shared" si="121"/>
        <v>0</v>
      </c>
      <c r="F400" s="15">
        <f t="shared" si="121"/>
        <v>9217842076.9500008</v>
      </c>
      <c r="G400" s="15">
        <f>SUM(G401:G424)</f>
        <v>9217842076.9500008</v>
      </c>
      <c r="H400" s="7">
        <f t="shared" si="100"/>
        <v>100</v>
      </c>
      <c r="I400" s="2"/>
      <c r="K400" s="55"/>
    </row>
    <row r="401" spans="1:11" ht="21" customHeight="1" x14ac:dyDescent="0.25">
      <c r="A401" s="4"/>
      <c r="B401" s="27" t="s">
        <v>396</v>
      </c>
      <c r="C401" s="17">
        <v>791576949</v>
      </c>
      <c r="D401" s="11">
        <f t="shared" ref="D401:D424" si="122">+G401-C401</f>
        <v>116851445</v>
      </c>
      <c r="E401" s="24">
        <v>0</v>
      </c>
      <c r="F401" s="13">
        <f t="shared" ref="F401:F424" si="123">+C401+D401+E401</f>
        <v>908428394</v>
      </c>
      <c r="G401" s="13">
        <v>908428394</v>
      </c>
      <c r="H401" s="13">
        <f t="shared" si="100"/>
        <v>100</v>
      </c>
      <c r="K401" s="55"/>
    </row>
    <row r="402" spans="1:11" ht="23.25" customHeight="1" x14ac:dyDescent="0.25">
      <c r="A402" s="4"/>
      <c r="B402" s="27" t="s">
        <v>397</v>
      </c>
      <c r="C402" s="17">
        <v>581145297</v>
      </c>
      <c r="D402" s="11">
        <f t="shared" si="122"/>
        <v>117506004</v>
      </c>
      <c r="E402" s="24">
        <v>0</v>
      </c>
      <c r="F402" s="13">
        <f t="shared" si="123"/>
        <v>698651301</v>
      </c>
      <c r="G402" s="13">
        <v>698651301</v>
      </c>
      <c r="H402" s="13">
        <f t="shared" si="100"/>
        <v>100</v>
      </c>
      <c r="K402" s="55"/>
    </row>
    <row r="403" spans="1:11" ht="23.25" customHeight="1" x14ac:dyDescent="0.25">
      <c r="A403" s="4"/>
      <c r="B403" s="16" t="s">
        <v>398</v>
      </c>
      <c r="C403" s="17">
        <v>160362120</v>
      </c>
      <c r="D403" s="11">
        <f t="shared" si="122"/>
        <v>27574436.599999994</v>
      </c>
      <c r="E403" s="24">
        <v>0</v>
      </c>
      <c r="F403" s="13">
        <f t="shared" si="123"/>
        <v>187936556.59999999</v>
      </c>
      <c r="G403" s="13">
        <v>187936556.59999999</v>
      </c>
      <c r="H403" s="13">
        <f t="shared" si="100"/>
        <v>100</v>
      </c>
      <c r="K403" s="55"/>
    </row>
    <row r="404" spans="1:11" x14ac:dyDescent="0.25">
      <c r="A404" s="4"/>
      <c r="B404" s="16" t="s">
        <v>399</v>
      </c>
      <c r="C404" s="17">
        <v>50126324</v>
      </c>
      <c r="D404" s="11">
        <f t="shared" si="122"/>
        <v>-4662609</v>
      </c>
      <c r="E404" s="24">
        <v>0</v>
      </c>
      <c r="F404" s="13">
        <f t="shared" si="123"/>
        <v>45463715</v>
      </c>
      <c r="G404" s="13">
        <v>45463715</v>
      </c>
      <c r="H404" s="13">
        <f t="shared" si="100"/>
        <v>100</v>
      </c>
      <c r="K404" s="55"/>
    </row>
    <row r="405" spans="1:11" x14ac:dyDescent="0.25">
      <c r="A405" s="4"/>
      <c r="B405" s="16" t="s">
        <v>400</v>
      </c>
      <c r="C405" s="17">
        <v>25129740</v>
      </c>
      <c r="D405" s="11">
        <f t="shared" si="122"/>
        <v>-3377166</v>
      </c>
      <c r="E405" s="24">
        <v>0</v>
      </c>
      <c r="F405" s="13">
        <f t="shared" si="123"/>
        <v>21752574</v>
      </c>
      <c r="G405" s="13">
        <v>21752574</v>
      </c>
      <c r="H405" s="13">
        <f t="shared" si="100"/>
        <v>100</v>
      </c>
      <c r="K405" s="55"/>
    </row>
    <row r="406" spans="1:11" ht="21" customHeight="1" x14ac:dyDescent="0.25">
      <c r="A406" s="4"/>
      <c r="B406" s="27" t="s">
        <v>401</v>
      </c>
      <c r="C406" s="17">
        <v>2542450320</v>
      </c>
      <c r="D406" s="11">
        <f t="shared" si="122"/>
        <v>-76377363</v>
      </c>
      <c r="E406" s="24">
        <v>0</v>
      </c>
      <c r="F406" s="13">
        <f t="shared" si="123"/>
        <v>2466072957</v>
      </c>
      <c r="G406" s="13">
        <v>2466072957</v>
      </c>
      <c r="H406" s="13">
        <f t="shared" si="100"/>
        <v>100</v>
      </c>
      <c r="K406" s="55"/>
    </row>
    <row r="407" spans="1:11" x14ac:dyDescent="0.25">
      <c r="A407" s="4"/>
      <c r="B407" s="16" t="s">
        <v>402</v>
      </c>
      <c r="C407" s="17">
        <v>5940380</v>
      </c>
      <c r="D407" s="11">
        <f t="shared" si="122"/>
        <v>2563068</v>
      </c>
      <c r="E407" s="24">
        <v>0</v>
      </c>
      <c r="F407" s="13">
        <f t="shared" si="123"/>
        <v>8503448</v>
      </c>
      <c r="G407" s="13">
        <v>8503448</v>
      </c>
      <c r="H407" s="13">
        <f t="shared" si="100"/>
        <v>100</v>
      </c>
      <c r="K407" s="55"/>
    </row>
    <row r="408" spans="1:11" s="48" customFormat="1" ht="15" customHeight="1" x14ac:dyDescent="0.25">
      <c r="A408" s="4"/>
      <c r="B408" s="27" t="s">
        <v>403</v>
      </c>
      <c r="C408" s="23">
        <v>36128139</v>
      </c>
      <c r="D408" s="11">
        <f t="shared" si="122"/>
        <v>7327261</v>
      </c>
      <c r="E408" s="24">
        <v>0</v>
      </c>
      <c r="F408" s="13">
        <f t="shared" si="123"/>
        <v>43455400</v>
      </c>
      <c r="G408" s="13">
        <v>43455400</v>
      </c>
      <c r="H408" s="13">
        <f t="shared" si="100"/>
        <v>100</v>
      </c>
      <c r="I408" s="2"/>
      <c r="K408" s="55"/>
    </row>
    <row r="409" spans="1:11" s="48" customFormat="1" ht="12.75" customHeight="1" x14ac:dyDescent="0.25">
      <c r="A409" s="4"/>
      <c r="B409" s="27" t="s">
        <v>404</v>
      </c>
      <c r="C409" s="25">
        <v>0</v>
      </c>
      <c r="D409" s="11">
        <f t="shared" si="122"/>
        <v>18413038</v>
      </c>
      <c r="E409" s="24">
        <v>0</v>
      </c>
      <c r="F409" s="13">
        <f t="shared" si="123"/>
        <v>18413038</v>
      </c>
      <c r="G409" s="13">
        <v>18413038</v>
      </c>
      <c r="H409" s="13">
        <f t="shared" si="100"/>
        <v>100</v>
      </c>
      <c r="I409" s="2"/>
      <c r="K409" s="55"/>
    </row>
    <row r="410" spans="1:11" ht="15" customHeight="1" x14ac:dyDescent="0.25">
      <c r="A410" s="4"/>
      <c r="B410" s="22" t="s">
        <v>405</v>
      </c>
      <c r="C410" s="23">
        <v>6800430</v>
      </c>
      <c r="D410" s="11">
        <f t="shared" si="122"/>
        <v>2502952</v>
      </c>
      <c r="E410" s="24">
        <v>0</v>
      </c>
      <c r="F410" s="13">
        <f t="shared" si="123"/>
        <v>9303382</v>
      </c>
      <c r="G410" s="13">
        <v>9303382</v>
      </c>
      <c r="H410" s="13">
        <f t="shared" si="100"/>
        <v>100</v>
      </c>
      <c r="K410" s="55"/>
    </row>
    <row r="411" spans="1:11" ht="14.25" customHeight="1" x14ac:dyDescent="0.25">
      <c r="A411" s="4"/>
      <c r="B411" s="22" t="s">
        <v>406</v>
      </c>
      <c r="C411" s="23">
        <v>8064711</v>
      </c>
      <c r="D411" s="11">
        <f t="shared" si="122"/>
        <v>2070432</v>
      </c>
      <c r="E411" s="24">
        <v>0</v>
      </c>
      <c r="F411" s="13">
        <f t="shared" si="123"/>
        <v>10135143</v>
      </c>
      <c r="G411" s="13">
        <v>10135143</v>
      </c>
      <c r="H411" s="13">
        <f t="shared" si="100"/>
        <v>100</v>
      </c>
      <c r="K411" s="55"/>
    </row>
    <row r="412" spans="1:11" ht="12" customHeight="1" x14ac:dyDescent="0.25">
      <c r="A412" s="4"/>
      <c r="B412" s="40" t="s">
        <v>407</v>
      </c>
      <c r="C412" s="33">
        <v>0</v>
      </c>
      <c r="D412" s="11">
        <f t="shared" si="122"/>
        <v>1805800</v>
      </c>
      <c r="E412" s="24">
        <v>0</v>
      </c>
      <c r="F412" s="13">
        <f>+C412+D412+E412</f>
        <v>1805800</v>
      </c>
      <c r="G412" s="13">
        <v>1805800</v>
      </c>
      <c r="H412" s="13">
        <f t="shared" si="100"/>
        <v>100</v>
      </c>
      <c r="K412" s="55"/>
    </row>
    <row r="413" spans="1:11" ht="12" customHeight="1" x14ac:dyDescent="0.25">
      <c r="A413" s="4"/>
      <c r="B413" s="40" t="s">
        <v>408</v>
      </c>
      <c r="C413" s="33">
        <v>0</v>
      </c>
      <c r="D413" s="11">
        <f t="shared" si="122"/>
        <v>437163</v>
      </c>
      <c r="E413" s="24">
        <v>0</v>
      </c>
      <c r="F413" s="13">
        <f>+C413+D413+E413</f>
        <v>437163</v>
      </c>
      <c r="G413" s="13">
        <v>437163</v>
      </c>
      <c r="H413" s="13">
        <f t="shared" si="100"/>
        <v>100</v>
      </c>
      <c r="K413" s="55"/>
    </row>
    <row r="414" spans="1:11" ht="12" customHeight="1" x14ac:dyDescent="0.25">
      <c r="A414" s="4"/>
      <c r="B414" s="40" t="s">
        <v>409</v>
      </c>
      <c r="C414" s="33">
        <v>0</v>
      </c>
      <c r="D414" s="11">
        <f t="shared" si="122"/>
        <v>16657125</v>
      </c>
      <c r="E414" s="24">
        <v>0</v>
      </c>
      <c r="F414" s="13">
        <f t="shared" si="123"/>
        <v>16657125</v>
      </c>
      <c r="G414" s="13">
        <v>16657125</v>
      </c>
      <c r="H414" s="13">
        <f t="shared" si="100"/>
        <v>100</v>
      </c>
      <c r="K414" s="55"/>
    </row>
    <row r="415" spans="1:11" ht="12" customHeight="1" x14ac:dyDescent="0.25">
      <c r="A415" s="4"/>
      <c r="B415" s="40" t="s">
        <v>410</v>
      </c>
      <c r="C415" s="33">
        <v>0</v>
      </c>
      <c r="D415" s="11">
        <f t="shared" si="122"/>
        <v>62712643.75</v>
      </c>
      <c r="E415" s="24">
        <v>0</v>
      </c>
      <c r="F415" s="13">
        <f t="shared" si="123"/>
        <v>62712643.75</v>
      </c>
      <c r="G415" s="13">
        <v>62712643.75</v>
      </c>
      <c r="H415" s="13">
        <f t="shared" si="100"/>
        <v>100</v>
      </c>
      <c r="K415" s="55"/>
    </row>
    <row r="416" spans="1:11" ht="24" customHeight="1" x14ac:dyDescent="0.25">
      <c r="A416" s="4"/>
      <c r="B416" s="40" t="s">
        <v>411</v>
      </c>
      <c r="C416" s="33">
        <v>0</v>
      </c>
      <c r="D416" s="11">
        <f t="shared" si="122"/>
        <v>13676214</v>
      </c>
      <c r="E416" s="24">
        <v>0</v>
      </c>
      <c r="F416" s="13">
        <f t="shared" si="123"/>
        <v>13676214</v>
      </c>
      <c r="G416" s="13">
        <v>13676214</v>
      </c>
      <c r="H416" s="13">
        <f t="shared" si="100"/>
        <v>100</v>
      </c>
      <c r="K416" s="55"/>
    </row>
    <row r="417" spans="1:11" ht="15" customHeight="1" x14ac:dyDescent="0.25">
      <c r="A417" s="4"/>
      <c r="B417" s="40" t="s">
        <v>412</v>
      </c>
      <c r="C417" s="25">
        <v>0</v>
      </c>
      <c r="D417" s="11">
        <f t="shared" si="122"/>
        <v>35273971</v>
      </c>
      <c r="E417" s="24">
        <v>0</v>
      </c>
      <c r="F417" s="13">
        <f>+C417+D417+E417</f>
        <v>35273971</v>
      </c>
      <c r="G417" s="13">
        <v>35273971</v>
      </c>
      <c r="H417" s="13">
        <f>IF(G417=0,0,IF(F417=0,100,G417/F417*100))</f>
        <v>100</v>
      </c>
      <c r="K417" s="55"/>
    </row>
    <row r="418" spans="1:11" ht="24" x14ac:dyDescent="0.25">
      <c r="A418" s="4"/>
      <c r="B418" s="40" t="s">
        <v>413</v>
      </c>
      <c r="C418" s="25">
        <v>0</v>
      </c>
      <c r="D418" s="11">
        <f t="shared" si="122"/>
        <v>26247</v>
      </c>
      <c r="E418" s="24">
        <v>0</v>
      </c>
      <c r="F418" s="13">
        <f t="shared" ref="F418:F419" si="124">+C418+D418+E418</f>
        <v>26247</v>
      </c>
      <c r="G418" s="13">
        <v>26247</v>
      </c>
      <c r="H418" s="13">
        <f t="shared" ref="H418:H419" si="125">IF(G418=0,0,IF(F418=0,100,G418/F418*100))</f>
        <v>100</v>
      </c>
      <c r="K418" s="55"/>
    </row>
    <row r="419" spans="1:11" ht="15" customHeight="1" x14ac:dyDescent="0.25">
      <c r="A419" s="4"/>
      <c r="B419" s="40" t="s">
        <v>414</v>
      </c>
      <c r="C419" s="25">
        <v>0</v>
      </c>
      <c r="D419" s="11">
        <f t="shared" si="122"/>
        <v>60962701</v>
      </c>
      <c r="E419" s="24">
        <v>0</v>
      </c>
      <c r="F419" s="13">
        <f t="shared" si="124"/>
        <v>60962701</v>
      </c>
      <c r="G419" s="13">
        <v>60962701</v>
      </c>
      <c r="H419" s="13">
        <f t="shared" si="125"/>
        <v>100</v>
      </c>
      <c r="K419" s="55"/>
    </row>
    <row r="420" spans="1:11" ht="26.25" customHeight="1" x14ac:dyDescent="0.25">
      <c r="A420" s="4"/>
      <c r="B420" s="40" t="s">
        <v>415</v>
      </c>
      <c r="C420" s="31">
        <v>0</v>
      </c>
      <c r="D420" s="11">
        <f t="shared" si="122"/>
        <v>14606195</v>
      </c>
      <c r="E420" s="24">
        <v>0</v>
      </c>
      <c r="F420" s="13">
        <f t="shared" si="123"/>
        <v>14606195</v>
      </c>
      <c r="G420" s="13">
        <v>14606195</v>
      </c>
      <c r="H420" s="13">
        <f t="shared" si="100"/>
        <v>100</v>
      </c>
      <c r="K420" s="55"/>
    </row>
    <row r="421" spans="1:11" ht="12.75" customHeight="1" x14ac:dyDescent="0.25">
      <c r="A421" s="4"/>
      <c r="B421" s="40" t="s">
        <v>416</v>
      </c>
      <c r="C421" s="25">
        <v>0</v>
      </c>
      <c r="D421" s="11">
        <f t="shared" si="122"/>
        <v>9647420</v>
      </c>
      <c r="E421" s="24">
        <v>0</v>
      </c>
      <c r="F421" s="13">
        <f t="shared" si="123"/>
        <v>9647420</v>
      </c>
      <c r="G421" s="13">
        <v>9647420</v>
      </c>
      <c r="H421" s="13">
        <f t="shared" si="100"/>
        <v>100</v>
      </c>
      <c r="K421" s="55"/>
    </row>
    <row r="422" spans="1:11" ht="13.5" customHeight="1" x14ac:dyDescent="0.25">
      <c r="A422" s="4"/>
      <c r="B422" s="40" t="s">
        <v>417</v>
      </c>
      <c r="C422" s="25">
        <v>0</v>
      </c>
      <c r="D422" s="11">
        <f t="shared" si="122"/>
        <v>3520688.6</v>
      </c>
      <c r="E422" s="24">
        <v>0</v>
      </c>
      <c r="F422" s="13">
        <f t="shared" si="123"/>
        <v>3520688.6</v>
      </c>
      <c r="G422" s="13">
        <v>3520688.6</v>
      </c>
      <c r="H422" s="13">
        <f t="shared" si="100"/>
        <v>100</v>
      </c>
      <c r="K422" s="55"/>
    </row>
    <row r="423" spans="1:11" ht="48" customHeight="1" x14ac:dyDescent="0.25">
      <c r="A423" s="4"/>
      <c r="B423" s="27" t="s">
        <v>418</v>
      </c>
      <c r="C423" s="25">
        <v>0</v>
      </c>
      <c r="D423" s="11">
        <f t="shared" si="122"/>
        <v>3666724806.75</v>
      </c>
      <c r="E423" s="24">
        <v>0</v>
      </c>
      <c r="F423" s="13">
        <f t="shared" si="123"/>
        <v>3666724806.75</v>
      </c>
      <c r="G423" s="13">
        <v>3666724806.75</v>
      </c>
      <c r="H423" s="13">
        <f t="shared" si="100"/>
        <v>100</v>
      </c>
      <c r="K423" s="55"/>
    </row>
    <row r="424" spans="1:11" ht="52.5" customHeight="1" x14ac:dyDescent="0.25">
      <c r="A424" s="4"/>
      <c r="B424" s="27" t="s">
        <v>419</v>
      </c>
      <c r="C424" s="25">
        <v>0</v>
      </c>
      <c r="D424" s="11">
        <f t="shared" si="122"/>
        <v>913675193.25</v>
      </c>
      <c r="E424" s="24">
        <v>0</v>
      </c>
      <c r="F424" s="13">
        <f t="shared" si="123"/>
        <v>913675193.25</v>
      </c>
      <c r="G424" s="13">
        <v>913675193.25</v>
      </c>
      <c r="H424" s="13">
        <f t="shared" si="100"/>
        <v>100</v>
      </c>
      <c r="K424" s="55"/>
    </row>
    <row r="425" spans="1:11" ht="29.25" customHeight="1" x14ac:dyDescent="0.25">
      <c r="A425" s="4"/>
      <c r="B425" s="14" t="s">
        <v>420</v>
      </c>
      <c r="C425" s="7">
        <f>SUM(C426:C430)</f>
        <v>340814354</v>
      </c>
      <c r="D425" s="7">
        <f t="shared" ref="D425:F425" si="126">SUM(D426:D430)</f>
        <v>3152651526.9399996</v>
      </c>
      <c r="E425" s="8">
        <f t="shared" si="126"/>
        <v>0</v>
      </c>
      <c r="F425" s="7">
        <f t="shared" si="126"/>
        <v>3493465880.9399996</v>
      </c>
      <c r="G425" s="7">
        <f>SUM(G426:G430)</f>
        <v>3493465880.9399996</v>
      </c>
      <c r="H425" s="7">
        <f t="shared" si="100"/>
        <v>100</v>
      </c>
      <c r="K425" s="55"/>
    </row>
    <row r="426" spans="1:11" ht="17.100000000000001" customHeight="1" x14ac:dyDescent="0.25">
      <c r="A426" s="4"/>
      <c r="B426" s="40" t="s">
        <v>421</v>
      </c>
      <c r="C426" s="32">
        <v>0</v>
      </c>
      <c r="D426" s="11">
        <f t="shared" ref="D426:D430" si="127">+G426-C426</f>
        <v>7500000</v>
      </c>
      <c r="E426" s="24">
        <v>0</v>
      </c>
      <c r="F426" s="13">
        <f>+C426+D426+E426</f>
        <v>7500000</v>
      </c>
      <c r="G426" s="13">
        <v>7500000</v>
      </c>
      <c r="H426" s="13">
        <f>IF(G426=0,0,IF(F426=0,100,G426/F426*100))</f>
        <v>100</v>
      </c>
      <c r="K426" s="55"/>
    </row>
    <row r="427" spans="1:11" ht="12.6" customHeight="1" x14ac:dyDescent="0.25">
      <c r="A427" s="4"/>
      <c r="B427" s="40" t="s">
        <v>422</v>
      </c>
      <c r="C427" s="33">
        <v>0</v>
      </c>
      <c r="D427" s="11">
        <f t="shared" si="127"/>
        <v>4626018.74</v>
      </c>
      <c r="E427" s="24">
        <v>0</v>
      </c>
      <c r="F427" s="13">
        <f>+C427+D427+E427</f>
        <v>4626018.74</v>
      </c>
      <c r="G427" s="13">
        <v>4626018.74</v>
      </c>
      <c r="H427" s="13">
        <f t="shared" si="100"/>
        <v>100</v>
      </c>
      <c r="K427" s="55"/>
    </row>
    <row r="428" spans="1:11" ht="18" customHeight="1" x14ac:dyDescent="0.25">
      <c r="A428" s="4"/>
      <c r="B428" s="27" t="s">
        <v>423</v>
      </c>
      <c r="C428" s="23">
        <v>340814354</v>
      </c>
      <c r="D428" s="11">
        <f t="shared" si="127"/>
        <v>3055134734.6999998</v>
      </c>
      <c r="E428" s="24">
        <v>0</v>
      </c>
      <c r="F428" s="13">
        <f t="shared" ref="F428:F469" si="128">+C428+D428+E428</f>
        <v>3395949088.6999998</v>
      </c>
      <c r="G428" s="13">
        <v>3395949088.6999998</v>
      </c>
      <c r="H428" s="13">
        <f t="shared" si="100"/>
        <v>100</v>
      </c>
      <c r="K428" s="55"/>
    </row>
    <row r="429" spans="1:11" ht="25.5" customHeight="1" x14ac:dyDescent="0.25">
      <c r="A429" s="4"/>
      <c r="B429" s="27" t="s">
        <v>424</v>
      </c>
      <c r="C429" s="25">
        <v>0</v>
      </c>
      <c r="D429" s="11">
        <f t="shared" si="127"/>
        <v>2047030</v>
      </c>
      <c r="E429" s="24">
        <v>0</v>
      </c>
      <c r="F429" s="13">
        <f t="shared" si="128"/>
        <v>2047030</v>
      </c>
      <c r="G429" s="13">
        <v>2047030</v>
      </c>
      <c r="H429" s="13">
        <f t="shared" si="100"/>
        <v>100</v>
      </c>
      <c r="K429" s="55"/>
    </row>
    <row r="430" spans="1:11" ht="17.100000000000001" customHeight="1" x14ac:dyDescent="0.25">
      <c r="A430" s="4"/>
      <c r="B430" s="40" t="s">
        <v>425</v>
      </c>
      <c r="C430" s="33">
        <v>0</v>
      </c>
      <c r="D430" s="11">
        <f t="shared" si="127"/>
        <v>83343743.5</v>
      </c>
      <c r="E430" s="24">
        <v>0</v>
      </c>
      <c r="F430" s="13">
        <f t="shared" si="128"/>
        <v>83343743.5</v>
      </c>
      <c r="G430" s="13">
        <v>83343743.5</v>
      </c>
      <c r="H430" s="13">
        <f t="shared" ref="H430:H440" si="129">IF(G430=0,0,IF(F430=0,100,G430/F430*100))</f>
        <v>100</v>
      </c>
      <c r="K430" s="55"/>
    </row>
    <row r="431" spans="1:11" ht="24" customHeight="1" x14ac:dyDescent="0.25">
      <c r="A431" s="4"/>
      <c r="B431" s="14" t="s">
        <v>426</v>
      </c>
      <c r="C431" s="7">
        <f>SUM(C432:C435)</f>
        <v>234424117</v>
      </c>
      <c r="D431" s="7">
        <f t="shared" ref="D431:F431" si="130">SUM(D432:D435)</f>
        <v>-35096309</v>
      </c>
      <c r="E431" s="8">
        <f t="shared" si="130"/>
        <v>0</v>
      </c>
      <c r="F431" s="7">
        <f t="shared" si="130"/>
        <v>199327808</v>
      </c>
      <c r="G431" s="7">
        <f>SUM(G432:G435)</f>
        <v>199327808</v>
      </c>
      <c r="H431" s="7">
        <f t="shared" si="129"/>
        <v>100</v>
      </c>
      <c r="K431" s="55"/>
    </row>
    <row r="432" spans="1:11" ht="15" customHeight="1" x14ac:dyDescent="0.25">
      <c r="A432" s="4"/>
      <c r="B432" s="40" t="s">
        <v>427</v>
      </c>
      <c r="C432" s="33">
        <v>0</v>
      </c>
      <c r="D432" s="11">
        <f t="shared" ref="D432:D435" si="131">+G432-C432</f>
        <v>74404810</v>
      </c>
      <c r="E432" s="24">
        <v>0</v>
      </c>
      <c r="F432" s="13">
        <f t="shared" si="128"/>
        <v>74404810</v>
      </c>
      <c r="G432" s="13">
        <v>74404810</v>
      </c>
      <c r="H432" s="13">
        <f t="shared" si="129"/>
        <v>100</v>
      </c>
      <c r="K432" s="55"/>
    </row>
    <row r="433" spans="1:11" ht="16.5" customHeight="1" x14ac:dyDescent="0.25">
      <c r="A433" s="4"/>
      <c r="B433" s="34" t="s">
        <v>428</v>
      </c>
      <c r="C433" s="33">
        <v>0</v>
      </c>
      <c r="D433" s="11">
        <f t="shared" si="131"/>
        <v>9045000</v>
      </c>
      <c r="E433" s="24">
        <v>0</v>
      </c>
      <c r="F433" s="13">
        <f t="shared" si="128"/>
        <v>9045000</v>
      </c>
      <c r="G433" s="13">
        <v>9045000</v>
      </c>
      <c r="H433" s="13">
        <f t="shared" si="129"/>
        <v>100</v>
      </c>
      <c r="K433" s="55"/>
    </row>
    <row r="434" spans="1:11" ht="12.6" customHeight="1" x14ac:dyDescent="0.25">
      <c r="A434" s="4"/>
      <c r="B434" s="40" t="s">
        <v>429</v>
      </c>
      <c r="C434" s="33">
        <v>0</v>
      </c>
      <c r="D434" s="11">
        <f t="shared" si="131"/>
        <v>17837000</v>
      </c>
      <c r="E434" s="24">
        <v>0</v>
      </c>
      <c r="F434" s="13">
        <f t="shared" si="128"/>
        <v>17837000</v>
      </c>
      <c r="G434" s="13">
        <v>17837000</v>
      </c>
      <c r="H434" s="13">
        <f t="shared" si="129"/>
        <v>100</v>
      </c>
      <c r="K434" s="55"/>
    </row>
    <row r="435" spans="1:11" ht="14.1" customHeight="1" x14ac:dyDescent="0.25">
      <c r="A435" s="4"/>
      <c r="B435" s="16" t="s">
        <v>430</v>
      </c>
      <c r="C435" s="17">
        <v>234424117</v>
      </c>
      <c r="D435" s="11">
        <f t="shared" si="131"/>
        <v>-136383119</v>
      </c>
      <c r="E435" s="24">
        <v>0</v>
      </c>
      <c r="F435" s="13">
        <f t="shared" si="128"/>
        <v>98040998</v>
      </c>
      <c r="G435" s="13">
        <v>98040998</v>
      </c>
      <c r="H435" s="13">
        <f t="shared" si="129"/>
        <v>100</v>
      </c>
      <c r="K435" s="55"/>
    </row>
    <row r="436" spans="1:11" ht="27" customHeight="1" x14ac:dyDescent="0.25">
      <c r="A436" s="4"/>
      <c r="B436" s="6" t="s">
        <v>431</v>
      </c>
      <c r="C436" s="49">
        <f>SUM(C437:C438)</f>
        <v>0</v>
      </c>
      <c r="D436" s="7">
        <f t="shared" ref="D436:F436" si="132">SUM(D437:D438)</f>
        <v>3909768.69</v>
      </c>
      <c r="E436" s="8">
        <f t="shared" si="132"/>
        <v>0</v>
      </c>
      <c r="F436" s="7">
        <f t="shared" si="132"/>
        <v>3909768.69</v>
      </c>
      <c r="G436" s="7">
        <f>SUM(G437:G438)</f>
        <v>3909768.69</v>
      </c>
      <c r="H436" s="7">
        <f>IF(G436=0,0,IF(F436=0,100,G436/F436*100))</f>
        <v>100</v>
      </c>
      <c r="K436" s="55"/>
    </row>
    <row r="437" spans="1:11" ht="27.75" customHeight="1" x14ac:dyDescent="0.25">
      <c r="A437" s="4"/>
      <c r="B437" s="40" t="s">
        <v>432</v>
      </c>
      <c r="C437" s="41">
        <v>0</v>
      </c>
      <c r="D437" s="11">
        <f t="shared" ref="D437:D438" si="133">+G437-C437</f>
        <v>410000</v>
      </c>
      <c r="E437" s="24">
        <v>0</v>
      </c>
      <c r="F437" s="13">
        <f>+C437+D437+E437</f>
        <v>410000</v>
      </c>
      <c r="G437" s="13">
        <v>410000</v>
      </c>
      <c r="H437" s="13">
        <f>IF(G437=0,0,IF(F437=0,100,G437/F437*100))</f>
        <v>100</v>
      </c>
      <c r="K437" s="55"/>
    </row>
    <row r="438" spans="1:11" ht="15" customHeight="1" x14ac:dyDescent="0.25">
      <c r="A438" s="4"/>
      <c r="B438" s="40" t="s">
        <v>433</v>
      </c>
      <c r="C438" s="41">
        <v>0</v>
      </c>
      <c r="D438" s="11">
        <f t="shared" si="133"/>
        <v>3499768.69</v>
      </c>
      <c r="E438" s="24">
        <v>0</v>
      </c>
      <c r="F438" s="13">
        <f>+C438+D438+E438</f>
        <v>3499768.69</v>
      </c>
      <c r="G438" s="13">
        <v>3499768.69</v>
      </c>
      <c r="H438" s="13">
        <f>IF(G438=0,0,IF(F438=0,100,G438/F438*100))</f>
        <v>100</v>
      </c>
      <c r="K438" s="55"/>
    </row>
    <row r="439" spans="1:11" ht="29.25" customHeight="1" x14ac:dyDescent="0.25">
      <c r="A439" s="4"/>
      <c r="B439" s="6" t="s">
        <v>434</v>
      </c>
      <c r="C439" s="49">
        <f>SUM(C440:C441)</f>
        <v>0</v>
      </c>
      <c r="D439" s="7">
        <f>SUM(D440:D454)</f>
        <v>146212585.04000002</v>
      </c>
      <c r="E439" s="8">
        <f>SUM(E440:E441)</f>
        <v>0</v>
      </c>
      <c r="F439" s="7">
        <f>SUM(F440:F454)</f>
        <v>146212585.04000002</v>
      </c>
      <c r="G439" s="7">
        <f>SUM(G440:G454)</f>
        <v>146212585.04000002</v>
      </c>
      <c r="H439" s="7">
        <f t="shared" si="129"/>
        <v>100</v>
      </c>
      <c r="K439" s="55"/>
    </row>
    <row r="440" spans="1:11" ht="17.25" customHeight="1" x14ac:dyDescent="0.25">
      <c r="A440" s="4"/>
      <c r="B440" s="40" t="s">
        <v>435</v>
      </c>
      <c r="C440" s="37">
        <v>0</v>
      </c>
      <c r="D440" s="11">
        <f t="shared" ref="D440:D454" si="134">+G440-C440</f>
        <v>30514629.859999999</v>
      </c>
      <c r="E440" s="24">
        <v>0</v>
      </c>
      <c r="F440" s="13">
        <f t="shared" si="128"/>
        <v>30514629.859999999</v>
      </c>
      <c r="G440" s="13">
        <v>30514629.859999999</v>
      </c>
      <c r="H440" s="13">
        <f t="shared" si="129"/>
        <v>100</v>
      </c>
      <c r="K440" s="55"/>
    </row>
    <row r="441" spans="1:11" ht="20.25" customHeight="1" x14ac:dyDescent="0.25">
      <c r="A441" s="4"/>
      <c r="B441" s="40" t="s">
        <v>436</v>
      </c>
      <c r="C441" s="41">
        <v>0</v>
      </c>
      <c r="D441" s="11">
        <f t="shared" si="134"/>
        <v>1797390.8</v>
      </c>
      <c r="E441" s="24">
        <v>0</v>
      </c>
      <c r="F441" s="13">
        <f t="shared" si="128"/>
        <v>1797390.8</v>
      </c>
      <c r="G441" s="13">
        <v>1797390.8</v>
      </c>
      <c r="H441" s="13">
        <f>IF(G441=0,0,IF(F441=0,100,G441/F441*100))</f>
        <v>100</v>
      </c>
      <c r="K441" s="55"/>
    </row>
    <row r="442" spans="1:11" ht="16.5" customHeight="1" x14ac:dyDescent="0.25">
      <c r="A442" s="4"/>
      <c r="B442" s="40" t="s">
        <v>437</v>
      </c>
      <c r="C442" s="41">
        <v>0</v>
      </c>
      <c r="D442" s="11">
        <f t="shared" si="134"/>
        <v>4229005</v>
      </c>
      <c r="E442" s="24">
        <v>0</v>
      </c>
      <c r="F442" s="13">
        <f t="shared" si="128"/>
        <v>4229005</v>
      </c>
      <c r="G442" s="13">
        <v>4229005</v>
      </c>
      <c r="H442" s="13">
        <f>IF(G442=0,0,IF(F442=0,100,G442/F442*100))</f>
        <v>100</v>
      </c>
      <c r="K442" s="55"/>
    </row>
    <row r="443" spans="1:11" ht="24" customHeight="1" x14ac:dyDescent="0.25">
      <c r="A443" s="4"/>
      <c r="B443" s="40" t="s">
        <v>438</v>
      </c>
      <c r="C443" s="37">
        <v>0</v>
      </c>
      <c r="D443" s="11">
        <f t="shared" si="134"/>
        <v>39671155</v>
      </c>
      <c r="E443" s="24">
        <v>0</v>
      </c>
      <c r="F443" s="13">
        <f t="shared" si="128"/>
        <v>39671155</v>
      </c>
      <c r="G443" s="13">
        <v>39671155</v>
      </c>
      <c r="H443" s="13">
        <f>IF(G443=0,0,IF(F443=0,100,G443/F443*100))</f>
        <v>100</v>
      </c>
      <c r="K443" s="55"/>
    </row>
    <row r="444" spans="1:11" ht="19.5" customHeight="1" x14ac:dyDescent="0.25">
      <c r="A444" s="4"/>
      <c r="B444" s="40" t="s">
        <v>439</v>
      </c>
      <c r="C444" s="41">
        <v>0</v>
      </c>
      <c r="D444" s="11">
        <f t="shared" si="134"/>
        <v>4164166</v>
      </c>
      <c r="E444" s="24">
        <v>0</v>
      </c>
      <c r="F444" s="13">
        <f t="shared" si="128"/>
        <v>4164166</v>
      </c>
      <c r="G444" s="13">
        <v>4164166</v>
      </c>
      <c r="H444" s="13">
        <f t="shared" ref="H444:H454" si="135">IF(G444=0,0,IF(F444=0,100,G444/F444*100))</f>
        <v>100</v>
      </c>
      <c r="K444" s="55"/>
    </row>
    <row r="445" spans="1:11" ht="38.25" customHeight="1" x14ac:dyDescent="0.25">
      <c r="A445" s="4"/>
      <c r="B445" s="40" t="s">
        <v>440</v>
      </c>
      <c r="C445" s="41">
        <v>0</v>
      </c>
      <c r="D445" s="11">
        <f t="shared" si="134"/>
        <v>3202594.92</v>
      </c>
      <c r="E445" s="24">
        <v>0</v>
      </c>
      <c r="F445" s="13">
        <f t="shared" si="128"/>
        <v>3202594.92</v>
      </c>
      <c r="G445" s="13">
        <v>3202594.92</v>
      </c>
      <c r="H445" s="13">
        <f t="shared" si="135"/>
        <v>100</v>
      </c>
      <c r="K445" s="55"/>
    </row>
    <row r="446" spans="1:11" ht="42.95" customHeight="1" x14ac:dyDescent="0.25">
      <c r="A446" s="4"/>
      <c r="B446" s="40" t="s">
        <v>441</v>
      </c>
      <c r="C446" s="41">
        <v>0</v>
      </c>
      <c r="D446" s="11">
        <f t="shared" si="134"/>
        <v>1611495</v>
      </c>
      <c r="E446" s="24">
        <v>0</v>
      </c>
      <c r="F446" s="13">
        <f t="shared" si="128"/>
        <v>1611495</v>
      </c>
      <c r="G446" s="13">
        <v>1611495</v>
      </c>
      <c r="H446" s="13">
        <f t="shared" si="135"/>
        <v>100</v>
      </c>
      <c r="K446" s="55"/>
    </row>
    <row r="447" spans="1:11" ht="18" customHeight="1" x14ac:dyDescent="0.25">
      <c r="A447" s="4"/>
      <c r="B447" s="40" t="s">
        <v>442</v>
      </c>
      <c r="C447" s="41">
        <v>0</v>
      </c>
      <c r="D447" s="11">
        <f t="shared" si="134"/>
        <v>3027624</v>
      </c>
      <c r="E447" s="24">
        <v>0</v>
      </c>
      <c r="F447" s="13">
        <f t="shared" si="128"/>
        <v>3027624</v>
      </c>
      <c r="G447" s="13">
        <v>3027624</v>
      </c>
      <c r="H447" s="13">
        <f t="shared" si="135"/>
        <v>100</v>
      </c>
      <c r="K447" s="55"/>
    </row>
    <row r="448" spans="1:11" ht="13.5" customHeight="1" x14ac:dyDescent="0.25">
      <c r="A448" s="4"/>
      <c r="B448" s="40" t="s">
        <v>443</v>
      </c>
      <c r="C448" s="41">
        <v>0</v>
      </c>
      <c r="D448" s="11">
        <f t="shared" si="134"/>
        <v>6804492</v>
      </c>
      <c r="E448" s="24">
        <v>0</v>
      </c>
      <c r="F448" s="13">
        <f t="shared" si="128"/>
        <v>6804492</v>
      </c>
      <c r="G448" s="13">
        <v>6804492</v>
      </c>
      <c r="H448" s="13">
        <f t="shared" si="135"/>
        <v>100</v>
      </c>
      <c r="K448" s="55"/>
    </row>
    <row r="449" spans="1:11" ht="27" customHeight="1" x14ac:dyDescent="0.25">
      <c r="A449" s="4"/>
      <c r="B449" s="40" t="s">
        <v>444</v>
      </c>
      <c r="C449" s="41">
        <v>0</v>
      </c>
      <c r="D449" s="11">
        <f t="shared" si="134"/>
        <v>25698000</v>
      </c>
      <c r="E449" s="24">
        <v>0</v>
      </c>
      <c r="F449" s="13">
        <f t="shared" si="128"/>
        <v>25698000</v>
      </c>
      <c r="G449" s="13">
        <v>25698000</v>
      </c>
      <c r="H449" s="13">
        <f t="shared" si="135"/>
        <v>100</v>
      </c>
      <c r="K449" s="55"/>
    </row>
    <row r="450" spans="1:11" ht="24" x14ac:dyDescent="0.25">
      <c r="A450" s="4"/>
      <c r="B450" s="40" t="s">
        <v>445</v>
      </c>
      <c r="C450" s="41">
        <v>0</v>
      </c>
      <c r="D450" s="11">
        <f t="shared" si="134"/>
        <v>12099055.199999999</v>
      </c>
      <c r="E450" s="24">
        <v>0</v>
      </c>
      <c r="F450" s="13">
        <f t="shared" si="128"/>
        <v>12099055.199999999</v>
      </c>
      <c r="G450" s="13">
        <v>12099055.199999999</v>
      </c>
      <c r="H450" s="13">
        <f t="shared" si="135"/>
        <v>100</v>
      </c>
      <c r="K450" s="55"/>
    </row>
    <row r="451" spans="1:11" ht="26.1" customHeight="1" x14ac:dyDescent="0.25">
      <c r="A451" s="4"/>
      <c r="B451" s="40" t="s">
        <v>446</v>
      </c>
      <c r="C451" s="41">
        <v>0</v>
      </c>
      <c r="D451" s="11">
        <f t="shared" si="134"/>
        <v>3043000</v>
      </c>
      <c r="E451" s="24">
        <v>0</v>
      </c>
      <c r="F451" s="13">
        <f t="shared" si="128"/>
        <v>3043000</v>
      </c>
      <c r="G451" s="13">
        <v>3043000</v>
      </c>
      <c r="H451" s="13">
        <f t="shared" si="135"/>
        <v>100</v>
      </c>
      <c r="K451" s="55"/>
    </row>
    <row r="452" spans="1:11" ht="47.45" customHeight="1" x14ac:dyDescent="0.25">
      <c r="A452" s="4"/>
      <c r="B452" s="40" t="s">
        <v>447</v>
      </c>
      <c r="C452" s="41">
        <v>0</v>
      </c>
      <c r="D452" s="11">
        <f t="shared" si="134"/>
        <v>8999973.9000000004</v>
      </c>
      <c r="E452" s="24">
        <v>0</v>
      </c>
      <c r="F452" s="13">
        <f t="shared" si="128"/>
        <v>8999973.9000000004</v>
      </c>
      <c r="G452" s="13">
        <v>8999973.9000000004</v>
      </c>
      <c r="H452" s="13">
        <f t="shared" si="135"/>
        <v>100</v>
      </c>
      <c r="K452" s="55"/>
    </row>
    <row r="453" spans="1:11" ht="39.950000000000003" customHeight="1" x14ac:dyDescent="0.25">
      <c r="A453" s="4"/>
      <c r="B453" s="40" t="s">
        <v>448</v>
      </c>
      <c r="C453" s="41">
        <v>0</v>
      </c>
      <c r="D453" s="11">
        <f t="shared" si="134"/>
        <v>203000</v>
      </c>
      <c r="E453" s="24">
        <v>0</v>
      </c>
      <c r="F453" s="13">
        <f t="shared" si="128"/>
        <v>203000</v>
      </c>
      <c r="G453" s="13">
        <v>203000</v>
      </c>
      <c r="H453" s="13">
        <f t="shared" si="135"/>
        <v>100</v>
      </c>
      <c r="K453" s="55"/>
    </row>
    <row r="454" spans="1:11" ht="27.75" customHeight="1" x14ac:dyDescent="0.25">
      <c r="A454" s="4"/>
      <c r="B454" s="40" t="s">
        <v>449</v>
      </c>
      <c r="C454" s="41">
        <v>0</v>
      </c>
      <c r="D454" s="11">
        <f t="shared" si="134"/>
        <v>1147003.3600000001</v>
      </c>
      <c r="E454" s="24">
        <v>0</v>
      </c>
      <c r="F454" s="13">
        <f t="shared" si="128"/>
        <v>1147003.3600000001</v>
      </c>
      <c r="G454" s="13">
        <v>1147003.3600000001</v>
      </c>
      <c r="H454" s="13">
        <f t="shared" si="135"/>
        <v>100</v>
      </c>
      <c r="K454" s="55"/>
    </row>
    <row r="455" spans="1:11" ht="31.5" customHeight="1" x14ac:dyDescent="0.25">
      <c r="A455" s="4"/>
      <c r="B455" s="6" t="s">
        <v>450</v>
      </c>
      <c r="C455" s="49">
        <f>SUM(C456:C457)</f>
        <v>0</v>
      </c>
      <c r="D455" s="7">
        <f t="shared" ref="D455:F455" si="136">SUM(D456:D457)</f>
        <v>49885120</v>
      </c>
      <c r="E455" s="8">
        <f t="shared" si="136"/>
        <v>0</v>
      </c>
      <c r="F455" s="7">
        <f t="shared" si="136"/>
        <v>49885120</v>
      </c>
      <c r="G455" s="7">
        <f>SUM(G456:G457)</f>
        <v>49885120</v>
      </c>
      <c r="H455" s="7">
        <f>IF(G455=0,0,IF(F455=0,100,G455/F455*100))</f>
        <v>100</v>
      </c>
      <c r="K455" s="55"/>
    </row>
    <row r="456" spans="1:11" ht="24.75" customHeight="1" x14ac:dyDescent="0.25">
      <c r="A456" s="4"/>
      <c r="B456" s="40" t="s">
        <v>451</v>
      </c>
      <c r="C456" s="37">
        <v>0</v>
      </c>
      <c r="D456" s="11">
        <f t="shared" ref="D456:D457" si="137">+G456-C456</f>
        <v>37704670</v>
      </c>
      <c r="E456" s="24">
        <v>0</v>
      </c>
      <c r="F456" s="13">
        <f t="shared" si="128"/>
        <v>37704670</v>
      </c>
      <c r="G456" s="13">
        <v>37704670</v>
      </c>
      <c r="H456" s="13">
        <f>IF(G456=0,0,IF(F456=0,100,G456/F456*100))</f>
        <v>100</v>
      </c>
      <c r="K456" s="55"/>
    </row>
    <row r="457" spans="1:11" ht="14.25" customHeight="1" x14ac:dyDescent="0.25">
      <c r="A457" s="4"/>
      <c r="B457" s="40" t="s">
        <v>452</v>
      </c>
      <c r="C457" s="41">
        <v>0</v>
      </c>
      <c r="D457" s="11">
        <f t="shared" si="137"/>
        <v>12180450</v>
      </c>
      <c r="E457" s="24">
        <v>0</v>
      </c>
      <c r="F457" s="13">
        <f>+C457+D457+E457</f>
        <v>12180450</v>
      </c>
      <c r="G457" s="13">
        <v>12180450</v>
      </c>
      <c r="H457" s="13">
        <f>IF(G457=0,0,IF(F457=0,100,G457/F457*100))</f>
        <v>100</v>
      </c>
      <c r="K457" s="55"/>
    </row>
    <row r="458" spans="1:11" ht="24" x14ac:dyDescent="0.25">
      <c r="A458" s="4"/>
      <c r="B458" s="6" t="s">
        <v>453</v>
      </c>
      <c r="C458" s="49">
        <f>SUM(C459)</f>
        <v>0</v>
      </c>
      <c r="D458" s="7">
        <f t="shared" ref="D458:F458" si="138">SUM(D459)</f>
        <v>2081520</v>
      </c>
      <c r="E458" s="8">
        <f t="shared" si="138"/>
        <v>0</v>
      </c>
      <c r="F458" s="7">
        <f t="shared" si="138"/>
        <v>2081520</v>
      </c>
      <c r="G458" s="7">
        <f>SUM(G459)</f>
        <v>2081520</v>
      </c>
      <c r="H458" s="7">
        <f>IF(G458=0,0,IF(F458=0,100,G458/F458*100))</f>
        <v>100</v>
      </c>
      <c r="K458" s="55"/>
    </row>
    <row r="459" spans="1:11" ht="14.25" customHeight="1" x14ac:dyDescent="0.25">
      <c r="A459" s="4"/>
      <c r="B459" s="40" t="s">
        <v>454</v>
      </c>
      <c r="C459" s="41">
        <v>0</v>
      </c>
      <c r="D459" s="11">
        <f>+G459-C459</f>
        <v>2081520</v>
      </c>
      <c r="E459" s="24">
        <v>0</v>
      </c>
      <c r="F459" s="13">
        <f>+C459+D459+E459</f>
        <v>2081520</v>
      </c>
      <c r="G459" s="13">
        <v>2081520</v>
      </c>
      <c r="H459" s="13">
        <f>IF(G459=0,0,IF(F459=0,100,G459/F459*100))</f>
        <v>100</v>
      </c>
      <c r="K459" s="55"/>
    </row>
    <row r="460" spans="1:11" ht="21" customHeight="1" x14ac:dyDescent="0.25">
      <c r="B460" s="6" t="s">
        <v>455</v>
      </c>
      <c r="C460" s="49">
        <f>SUM(C461)</f>
        <v>0</v>
      </c>
      <c r="D460" s="7">
        <f t="shared" ref="D460:G460" si="139">SUM(D461)</f>
        <v>2280746</v>
      </c>
      <c r="E460" s="8">
        <f t="shared" si="139"/>
        <v>0</v>
      </c>
      <c r="F460" s="7">
        <f t="shared" si="139"/>
        <v>2280746</v>
      </c>
      <c r="G460" s="7">
        <f t="shared" si="139"/>
        <v>2280746</v>
      </c>
      <c r="H460" s="7">
        <f t="shared" ref="H460:H465" si="140">IF(G460=0,0,IF(F460=0,100,G460/F460*100))</f>
        <v>100</v>
      </c>
      <c r="K460" s="55"/>
    </row>
    <row r="461" spans="1:11" ht="15.75" customHeight="1" x14ac:dyDescent="0.25">
      <c r="A461" s="4"/>
      <c r="B461" s="40" t="s">
        <v>456</v>
      </c>
      <c r="C461" s="50">
        <v>0</v>
      </c>
      <c r="D461" s="11">
        <f>+G461-C461</f>
        <v>2280746</v>
      </c>
      <c r="E461" s="24">
        <v>0</v>
      </c>
      <c r="F461" s="13">
        <f t="shared" si="128"/>
        <v>2280746</v>
      </c>
      <c r="G461" s="13">
        <v>2280746</v>
      </c>
      <c r="H461" s="13">
        <f t="shared" si="140"/>
        <v>100</v>
      </c>
      <c r="K461" s="55"/>
    </row>
    <row r="462" spans="1:11" ht="27.95" customHeight="1" x14ac:dyDescent="0.25">
      <c r="A462" s="4"/>
      <c r="B462" s="6" t="s">
        <v>457</v>
      </c>
      <c r="C462" s="49">
        <f>SUM(C463:C469)</f>
        <v>0</v>
      </c>
      <c r="D462" s="7">
        <f t="shared" ref="D462:G462" si="141">SUM(D463:D469)</f>
        <v>42061084.5</v>
      </c>
      <c r="E462" s="8">
        <f t="shared" si="141"/>
        <v>0</v>
      </c>
      <c r="F462" s="7">
        <f t="shared" si="141"/>
        <v>42061084.5</v>
      </c>
      <c r="G462" s="7">
        <f t="shared" si="141"/>
        <v>42061084.5</v>
      </c>
      <c r="H462" s="7">
        <f t="shared" si="140"/>
        <v>100</v>
      </c>
      <c r="K462" s="55"/>
    </row>
    <row r="463" spans="1:11" ht="24.75" customHeight="1" x14ac:dyDescent="0.25">
      <c r="A463" s="4"/>
      <c r="B463" s="40" t="s">
        <v>458</v>
      </c>
      <c r="C463" s="37">
        <v>0</v>
      </c>
      <c r="D463" s="11">
        <f t="shared" ref="D463:D469" si="142">+G463-C463</f>
        <v>1737037</v>
      </c>
      <c r="E463" s="24">
        <v>0</v>
      </c>
      <c r="F463" s="13">
        <f t="shared" si="128"/>
        <v>1737037</v>
      </c>
      <c r="G463" s="13">
        <v>1737037</v>
      </c>
      <c r="H463" s="13">
        <f t="shared" si="140"/>
        <v>100</v>
      </c>
      <c r="K463" s="55"/>
    </row>
    <row r="464" spans="1:11" ht="24.75" customHeight="1" x14ac:dyDescent="0.25">
      <c r="A464" s="4"/>
      <c r="B464" s="40" t="s">
        <v>459</v>
      </c>
      <c r="C464" s="37">
        <v>0</v>
      </c>
      <c r="D464" s="51">
        <f t="shared" si="142"/>
        <v>0</v>
      </c>
      <c r="E464" s="51">
        <v>0</v>
      </c>
      <c r="F464" s="52">
        <f t="shared" si="128"/>
        <v>0</v>
      </c>
      <c r="G464" s="51">
        <v>0</v>
      </c>
      <c r="H464" s="51">
        <v>0</v>
      </c>
      <c r="K464" s="55"/>
    </row>
    <row r="465" spans="1:11" ht="24.75" customHeight="1" x14ac:dyDescent="0.25">
      <c r="A465" s="4"/>
      <c r="B465" s="40" t="s">
        <v>460</v>
      </c>
      <c r="C465" s="37">
        <v>0</v>
      </c>
      <c r="D465" s="11">
        <f t="shared" si="142"/>
        <v>2058600</v>
      </c>
      <c r="E465" s="24">
        <v>0</v>
      </c>
      <c r="F465" s="13">
        <f t="shared" si="128"/>
        <v>2058600</v>
      </c>
      <c r="G465" s="13">
        <v>2058600</v>
      </c>
      <c r="H465" s="13">
        <f t="shared" si="140"/>
        <v>100</v>
      </c>
      <c r="K465" s="55"/>
    </row>
    <row r="466" spans="1:11" ht="11.25" customHeight="1" x14ac:dyDescent="0.25">
      <c r="A466" s="4"/>
      <c r="B466" s="40" t="s">
        <v>490</v>
      </c>
      <c r="C466" s="41">
        <v>0</v>
      </c>
      <c r="D466" s="11">
        <f t="shared" si="142"/>
        <v>37015447.5</v>
      </c>
      <c r="E466" s="24">
        <v>0</v>
      </c>
      <c r="F466" s="13">
        <f t="shared" si="128"/>
        <v>37015447.5</v>
      </c>
      <c r="G466" s="13">
        <v>37015447.5</v>
      </c>
      <c r="H466" s="13">
        <f>IF(G466=0,0,IF(F466=0,100,G466/F466*100))</f>
        <v>100</v>
      </c>
      <c r="K466" s="55"/>
    </row>
    <row r="467" spans="1:11" ht="26.25" customHeight="1" x14ac:dyDescent="0.25">
      <c r="A467" s="4"/>
      <c r="B467" s="40" t="s">
        <v>461</v>
      </c>
      <c r="C467" s="41">
        <v>0</v>
      </c>
      <c r="D467" s="11">
        <f t="shared" si="142"/>
        <v>700000</v>
      </c>
      <c r="E467" s="24">
        <v>0</v>
      </c>
      <c r="F467" s="13">
        <f t="shared" si="128"/>
        <v>700000</v>
      </c>
      <c r="G467" s="13">
        <v>700000</v>
      </c>
      <c r="H467" s="13">
        <f>IF(G467=0,0,IF(F467=0,100,G467/F467*100))</f>
        <v>100</v>
      </c>
      <c r="K467" s="55"/>
    </row>
    <row r="468" spans="1:11" x14ac:dyDescent="0.25">
      <c r="A468" s="4"/>
      <c r="B468" s="40" t="s">
        <v>462</v>
      </c>
      <c r="C468" s="41">
        <v>0</v>
      </c>
      <c r="D468" s="11">
        <f t="shared" si="142"/>
        <v>300000</v>
      </c>
      <c r="E468" s="24">
        <v>0</v>
      </c>
      <c r="F468" s="13">
        <f t="shared" si="128"/>
        <v>300000</v>
      </c>
      <c r="G468" s="13">
        <v>300000</v>
      </c>
      <c r="H468" s="13">
        <f>IF(G468=0,0,IF(F468=0,100,G468/F468*100))</f>
        <v>100</v>
      </c>
      <c r="K468" s="55"/>
    </row>
    <row r="469" spans="1:11" ht="39.75" customHeight="1" x14ac:dyDescent="0.25">
      <c r="A469" s="4"/>
      <c r="B469" s="40" t="s">
        <v>463</v>
      </c>
      <c r="C469" s="41">
        <v>0</v>
      </c>
      <c r="D469" s="11">
        <f t="shared" si="142"/>
        <v>250000</v>
      </c>
      <c r="E469" s="24">
        <v>0</v>
      </c>
      <c r="F469" s="13">
        <f t="shared" si="128"/>
        <v>250000</v>
      </c>
      <c r="G469" s="13">
        <v>250000</v>
      </c>
      <c r="H469" s="13">
        <f>IF(G469=0,0,IF(F469=0,100,G469/F469*100))</f>
        <v>100</v>
      </c>
      <c r="K469" s="55"/>
    </row>
    <row r="470" spans="1:11" ht="19.5" customHeight="1" x14ac:dyDescent="0.25">
      <c r="A470" s="4"/>
      <c r="B470" s="14" t="s">
        <v>464</v>
      </c>
      <c r="C470" s="7">
        <f>SUM(C471:C486)</f>
        <v>516790602</v>
      </c>
      <c r="D470" s="7">
        <f>SUM(D471:D486)</f>
        <v>210941283.44</v>
      </c>
      <c r="E470" s="8">
        <f>SUM(E471:E486)</f>
        <v>0</v>
      </c>
      <c r="F470" s="7">
        <f>SUM(F471:F486)</f>
        <v>727731885.44000006</v>
      </c>
      <c r="G470" s="7">
        <f>SUM(G471:G486)</f>
        <v>727731885.44000006</v>
      </c>
      <c r="H470" s="7">
        <f t="shared" ref="H470:H495" si="143">IF(G470=0,0,IF(F470=0,100,G470/F470*100))</f>
        <v>100</v>
      </c>
      <c r="I470" s="59"/>
      <c r="K470" s="55"/>
    </row>
    <row r="471" spans="1:11" x14ac:dyDescent="0.25">
      <c r="A471" s="4"/>
      <c r="B471" s="16" t="s">
        <v>465</v>
      </c>
      <c r="C471" s="17">
        <v>7460586</v>
      </c>
      <c r="D471" s="11">
        <f t="shared" ref="D471:D486" si="144">+G471-C471</f>
        <v>-7460586</v>
      </c>
      <c r="E471" s="24">
        <v>0</v>
      </c>
      <c r="F471" s="31">
        <f>+C471+D471+E471</f>
        <v>0</v>
      </c>
      <c r="G471" s="31">
        <v>0</v>
      </c>
      <c r="H471" s="31">
        <f t="shared" si="143"/>
        <v>0</v>
      </c>
      <c r="K471" s="55"/>
    </row>
    <row r="472" spans="1:11" ht="15.75" customHeight="1" x14ac:dyDescent="0.25">
      <c r="A472" s="4"/>
      <c r="B472" s="16" t="s">
        <v>466</v>
      </c>
      <c r="C472" s="53">
        <v>0</v>
      </c>
      <c r="D472" s="11">
        <f t="shared" si="144"/>
        <v>13006096.130000001</v>
      </c>
      <c r="E472" s="24">
        <v>0</v>
      </c>
      <c r="F472" s="13">
        <f t="shared" ref="F472:F486" si="145">+C472+D472+E472</f>
        <v>13006096.130000001</v>
      </c>
      <c r="G472" s="13">
        <v>13006096.130000001</v>
      </c>
      <c r="H472" s="13">
        <f t="shared" si="143"/>
        <v>100</v>
      </c>
      <c r="K472" s="55"/>
    </row>
    <row r="473" spans="1:11" ht="24" x14ac:dyDescent="0.25">
      <c r="A473" s="4"/>
      <c r="B473" s="16" t="s">
        <v>467</v>
      </c>
      <c r="C473" s="17">
        <v>122320480</v>
      </c>
      <c r="D473" s="11">
        <f t="shared" si="144"/>
        <v>53465031.620000005</v>
      </c>
      <c r="E473" s="24">
        <v>0</v>
      </c>
      <c r="F473" s="13">
        <f t="shared" si="145"/>
        <v>175785511.62</v>
      </c>
      <c r="G473" s="13">
        <v>175785511.62</v>
      </c>
      <c r="H473" s="13">
        <f t="shared" si="143"/>
        <v>100</v>
      </c>
      <c r="K473" s="55"/>
    </row>
    <row r="474" spans="1:11" x14ac:dyDescent="0.25">
      <c r="A474" s="4"/>
      <c r="B474" s="16" t="s">
        <v>468</v>
      </c>
      <c r="C474" s="17">
        <v>125670450</v>
      </c>
      <c r="D474" s="11">
        <f t="shared" si="144"/>
        <v>10541654</v>
      </c>
      <c r="E474" s="24">
        <v>0</v>
      </c>
      <c r="F474" s="13">
        <f t="shared" si="145"/>
        <v>136212104</v>
      </c>
      <c r="G474" s="13">
        <v>136212104</v>
      </c>
      <c r="H474" s="13">
        <f t="shared" si="143"/>
        <v>100</v>
      </c>
      <c r="K474" s="55"/>
    </row>
    <row r="475" spans="1:11" ht="24" x14ac:dyDescent="0.25">
      <c r="A475" s="4"/>
      <c r="B475" s="16" t="s">
        <v>469</v>
      </c>
      <c r="C475" s="17">
        <v>2150000</v>
      </c>
      <c r="D475" s="11">
        <f t="shared" si="144"/>
        <v>-1554148.42</v>
      </c>
      <c r="E475" s="24">
        <v>0</v>
      </c>
      <c r="F475" s="13">
        <f t="shared" si="145"/>
        <v>595851.58000000007</v>
      </c>
      <c r="G475" s="13">
        <v>595851.57999999996</v>
      </c>
      <c r="H475" s="13">
        <f t="shared" si="143"/>
        <v>99.999999999999972</v>
      </c>
      <c r="K475" s="55"/>
    </row>
    <row r="476" spans="1:11" ht="24" x14ac:dyDescent="0.25">
      <c r="A476" s="4"/>
      <c r="B476" s="16" t="s">
        <v>470</v>
      </c>
      <c r="C476" s="17">
        <v>585000</v>
      </c>
      <c r="D476" s="11">
        <f t="shared" si="144"/>
        <v>-375568.4</v>
      </c>
      <c r="E476" s="24">
        <v>0</v>
      </c>
      <c r="F476" s="13">
        <f t="shared" si="145"/>
        <v>209431.59999999998</v>
      </c>
      <c r="G476" s="13">
        <v>209431.6</v>
      </c>
      <c r="H476" s="13">
        <f t="shared" si="143"/>
        <v>100.00000000000003</v>
      </c>
      <c r="K476" s="55"/>
    </row>
    <row r="477" spans="1:11" x14ac:dyDescent="0.25">
      <c r="A477" s="4"/>
      <c r="B477" s="27" t="s">
        <v>471</v>
      </c>
      <c r="C477" s="17">
        <v>22370846</v>
      </c>
      <c r="D477" s="11">
        <f t="shared" si="144"/>
        <v>-1649392</v>
      </c>
      <c r="E477" s="24">
        <v>0</v>
      </c>
      <c r="F477" s="13">
        <f t="shared" si="145"/>
        <v>20721454</v>
      </c>
      <c r="G477" s="13">
        <v>20721454</v>
      </c>
      <c r="H477" s="13">
        <f t="shared" si="143"/>
        <v>100</v>
      </c>
      <c r="K477" s="55"/>
    </row>
    <row r="478" spans="1:11" ht="24" x14ac:dyDescent="0.25">
      <c r="A478" s="4"/>
      <c r="B478" s="16" t="s">
        <v>472</v>
      </c>
      <c r="C478" s="17">
        <v>5910329.3200000003</v>
      </c>
      <c r="D478" s="11">
        <f t="shared" si="144"/>
        <v>14648420.699999999</v>
      </c>
      <c r="E478" s="24">
        <v>0</v>
      </c>
      <c r="F478" s="13">
        <f t="shared" si="145"/>
        <v>20558750.02</v>
      </c>
      <c r="G478" s="13">
        <v>20558750.02</v>
      </c>
      <c r="H478" s="13">
        <f t="shared" si="143"/>
        <v>100</v>
      </c>
      <c r="K478" s="55"/>
    </row>
    <row r="479" spans="1:11" ht="24" x14ac:dyDescent="0.25">
      <c r="A479" s="4"/>
      <c r="B479" s="16" t="s">
        <v>473</v>
      </c>
      <c r="C479" s="17">
        <v>6314318.7199999997</v>
      </c>
      <c r="D479" s="11">
        <f t="shared" si="144"/>
        <v>11341666.77</v>
      </c>
      <c r="E479" s="24">
        <v>0</v>
      </c>
      <c r="F479" s="13">
        <f t="shared" si="145"/>
        <v>17655985.489999998</v>
      </c>
      <c r="G479" s="13">
        <v>17655985.489999998</v>
      </c>
      <c r="H479" s="13">
        <f t="shared" si="143"/>
        <v>100</v>
      </c>
      <c r="K479" s="55"/>
    </row>
    <row r="480" spans="1:11" ht="24" x14ac:dyDescent="0.25">
      <c r="A480" s="4"/>
      <c r="B480" s="16" t="s">
        <v>474</v>
      </c>
      <c r="C480" s="17">
        <v>400951.96</v>
      </c>
      <c r="D480" s="11">
        <f t="shared" si="144"/>
        <v>-197498.96000000002</v>
      </c>
      <c r="E480" s="24">
        <v>0</v>
      </c>
      <c r="F480" s="13">
        <f t="shared" si="145"/>
        <v>203453</v>
      </c>
      <c r="G480" s="13">
        <v>203453</v>
      </c>
      <c r="H480" s="13">
        <f t="shared" si="143"/>
        <v>100</v>
      </c>
      <c r="K480" s="55"/>
    </row>
    <row r="481" spans="1:11" x14ac:dyDescent="0.25">
      <c r="A481" s="4"/>
      <c r="B481" s="16" t="s">
        <v>475</v>
      </c>
      <c r="C481" s="17">
        <v>68531400</v>
      </c>
      <c r="D481" s="11">
        <f t="shared" si="144"/>
        <v>19180849</v>
      </c>
      <c r="E481" s="24">
        <v>0</v>
      </c>
      <c r="F481" s="13">
        <f t="shared" si="145"/>
        <v>87712249</v>
      </c>
      <c r="G481" s="13">
        <v>87712249</v>
      </c>
      <c r="H481" s="13">
        <f t="shared" si="143"/>
        <v>100</v>
      </c>
      <c r="K481" s="55"/>
    </row>
    <row r="482" spans="1:11" x14ac:dyDescent="0.25">
      <c r="A482" s="4"/>
      <c r="B482" s="16" t="s">
        <v>476</v>
      </c>
      <c r="C482" s="17">
        <v>134346240</v>
      </c>
      <c r="D482" s="11">
        <f t="shared" si="144"/>
        <v>4894400</v>
      </c>
      <c r="E482" s="24">
        <v>0</v>
      </c>
      <c r="F482" s="13">
        <f t="shared" si="145"/>
        <v>139240640</v>
      </c>
      <c r="G482" s="13">
        <v>139240640</v>
      </c>
      <c r="H482" s="13">
        <f t="shared" si="143"/>
        <v>100</v>
      </c>
      <c r="K482" s="55"/>
    </row>
    <row r="483" spans="1:11" x14ac:dyDescent="0.25">
      <c r="A483" s="4"/>
      <c r="B483" s="16" t="s">
        <v>477</v>
      </c>
      <c r="C483" s="17">
        <v>6300000</v>
      </c>
      <c r="D483" s="11">
        <f t="shared" si="144"/>
        <v>-890835</v>
      </c>
      <c r="E483" s="24">
        <v>0</v>
      </c>
      <c r="F483" s="13">
        <f t="shared" si="145"/>
        <v>5409165</v>
      </c>
      <c r="G483" s="13">
        <v>5409165</v>
      </c>
      <c r="H483" s="13">
        <f t="shared" si="143"/>
        <v>100</v>
      </c>
      <c r="K483" s="55"/>
    </row>
    <row r="484" spans="1:11" ht="24" x14ac:dyDescent="0.25">
      <c r="B484" s="27" t="s">
        <v>478</v>
      </c>
      <c r="C484" s="23">
        <v>3780000</v>
      </c>
      <c r="D484" s="11">
        <f t="shared" si="144"/>
        <v>3598949</v>
      </c>
      <c r="E484" s="24">
        <v>0</v>
      </c>
      <c r="F484" s="13">
        <f t="shared" si="145"/>
        <v>7378949</v>
      </c>
      <c r="G484" s="13">
        <v>7378949</v>
      </c>
      <c r="H484" s="13">
        <f t="shared" si="143"/>
        <v>100</v>
      </c>
      <c r="K484" s="55"/>
    </row>
    <row r="485" spans="1:11" x14ac:dyDescent="0.25">
      <c r="A485" s="4"/>
      <c r="B485" s="27" t="s">
        <v>479</v>
      </c>
      <c r="C485" s="17">
        <v>10650000</v>
      </c>
      <c r="D485" s="11">
        <f t="shared" si="144"/>
        <v>92312710</v>
      </c>
      <c r="E485" s="24">
        <v>0</v>
      </c>
      <c r="F485" s="13">
        <f t="shared" si="145"/>
        <v>102962710</v>
      </c>
      <c r="G485" s="13">
        <v>102962710</v>
      </c>
      <c r="H485" s="13">
        <f t="shared" si="143"/>
        <v>100</v>
      </c>
      <c r="K485" s="55"/>
    </row>
    <row r="486" spans="1:11" x14ac:dyDescent="0.25">
      <c r="A486" s="4"/>
      <c r="B486" s="40" t="s">
        <v>480</v>
      </c>
      <c r="C486" s="33">
        <v>0</v>
      </c>
      <c r="D486" s="11">
        <f t="shared" si="144"/>
        <v>79535</v>
      </c>
      <c r="E486" s="24">
        <v>0</v>
      </c>
      <c r="F486" s="13">
        <f t="shared" si="145"/>
        <v>79535</v>
      </c>
      <c r="G486" s="13">
        <v>79535</v>
      </c>
      <c r="H486" s="13">
        <f t="shared" si="143"/>
        <v>100</v>
      </c>
      <c r="K486" s="55"/>
    </row>
    <row r="487" spans="1:11" x14ac:dyDescent="0.25">
      <c r="A487" s="4"/>
      <c r="B487" s="14" t="s">
        <v>481</v>
      </c>
      <c r="C487" s="15">
        <f>SUM(C488:C493)</f>
        <v>11983845</v>
      </c>
      <c r="D487" s="15">
        <f t="shared" ref="D487:G487" si="146">SUM(D488:D493)</f>
        <v>5325097.1800000006</v>
      </c>
      <c r="E487" s="21">
        <f t="shared" si="146"/>
        <v>0</v>
      </c>
      <c r="F487" s="15">
        <f t="shared" si="146"/>
        <v>17308942.180000003</v>
      </c>
      <c r="G487" s="15">
        <f t="shared" si="146"/>
        <v>17308942.180000003</v>
      </c>
      <c r="H487" s="7">
        <f t="shared" si="143"/>
        <v>100</v>
      </c>
      <c r="K487" s="55"/>
    </row>
    <row r="488" spans="1:11" ht="15" customHeight="1" x14ac:dyDescent="0.25">
      <c r="A488" s="4"/>
      <c r="B488" s="16" t="s">
        <v>482</v>
      </c>
      <c r="C488" s="17">
        <v>195745</v>
      </c>
      <c r="D488" s="11">
        <f t="shared" ref="D488:D493" si="147">+G488-C488</f>
        <v>-68105</v>
      </c>
      <c r="E488" s="24">
        <v>0</v>
      </c>
      <c r="F488" s="13">
        <f t="shared" ref="F488:F493" si="148">+C488+D488+E488</f>
        <v>127640</v>
      </c>
      <c r="G488" s="13">
        <v>127640</v>
      </c>
      <c r="H488" s="13">
        <f t="shared" si="143"/>
        <v>100</v>
      </c>
      <c r="K488" s="55"/>
    </row>
    <row r="489" spans="1:11" ht="15" customHeight="1" x14ac:dyDescent="0.25">
      <c r="A489" s="4"/>
      <c r="B489" s="16" t="s">
        <v>483</v>
      </c>
      <c r="C489" s="32">
        <v>0</v>
      </c>
      <c r="D489" s="11">
        <f t="shared" si="147"/>
        <v>56688.34</v>
      </c>
      <c r="E489" s="24">
        <v>0</v>
      </c>
      <c r="F489" s="13">
        <f t="shared" si="148"/>
        <v>56688.34</v>
      </c>
      <c r="G489" s="13">
        <v>56688.34</v>
      </c>
      <c r="H489" s="13">
        <f t="shared" si="143"/>
        <v>100</v>
      </c>
      <c r="K489" s="55"/>
    </row>
    <row r="490" spans="1:11" ht="15" customHeight="1" x14ac:dyDescent="0.25">
      <c r="A490" s="4"/>
      <c r="B490" s="27" t="s">
        <v>484</v>
      </c>
      <c r="C490" s="23">
        <v>11788100</v>
      </c>
      <c r="D490" s="11">
        <f t="shared" si="147"/>
        <v>3768244.4700000007</v>
      </c>
      <c r="E490" s="24">
        <v>0</v>
      </c>
      <c r="F490" s="13">
        <f t="shared" si="148"/>
        <v>15556344.470000001</v>
      </c>
      <c r="G490" s="13">
        <v>15556344.470000001</v>
      </c>
      <c r="H490" s="13">
        <f t="shared" si="143"/>
        <v>100</v>
      </c>
      <c r="K490" s="55"/>
    </row>
    <row r="491" spans="1:11" ht="15" customHeight="1" x14ac:dyDescent="0.25">
      <c r="A491" s="4"/>
      <c r="B491" s="16" t="s">
        <v>485</v>
      </c>
      <c r="C491" s="20">
        <v>0</v>
      </c>
      <c r="D491" s="11">
        <f t="shared" si="147"/>
        <v>618164.61</v>
      </c>
      <c r="E491" s="24">
        <v>0</v>
      </c>
      <c r="F491" s="13">
        <f t="shared" si="148"/>
        <v>618164.61</v>
      </c>
      <c r="G491" s="13">
        <v>618164.61</v>
      </c>
      <c r="H491" s="13">
        <f t="shared" si="143"/>
        <v>100</v>
      </c>
      <c r="K491" s="55"/>
    </row>
    <row r="492" spans="1:11" ht="15" customHeight="1" x14ac:dyDescent="0.25">
      <c r="A492" s="4"/>
      <c r="B492" s="16" t="s">
        <v>486</v>
      </c>
      <c r="C492" s="41">
        <v>0</v>
      </c>
      <c r="D492" s="11">
        <f t="shared" si="147"/>
        <v>845534</v>
      </c>
      <c r="E492" s="24">
        <v>0</v>
      </c>
      <c r="F492" s="13">
        <f t="shared" si="148"/>
        <v>845534</v>
      </c>
      <c r="G492" s="13">
        <v>845534</v>
      </c>
      <c r="H492" s="13">
        <f t="shared" si="143"/>
        <v>100</v>
      </c>
      <c r="K492" s="55"/>
    </row>
    <row r="493" spans="1:11" ht="15" customHeight="1" x14ac:dyDescent="0.25">
      <c r="A493" s="4"/>
      <c r="B493" s="40" t="s">
        <v>487</v>
      </c>
      <c r="C493" s="41">
        <v>0</v>
      </c>
      <c r="D493" s="11">
        <f t="shared" si="147"/>
        <v>104570.76</v>
      </c>
      <c r="E493" s="47">
        <v>0</v>
      </c>
      <c r="F493" s="23">
        <f t="shared" si="148"/>
        <v>104570.76</v>
      </c>
      <c r="G493" s="23">
        <v>104570.76</v>
      </c>
      <c r="H493" s="13">
        <f t="shared" si="143"/>
        <v>100</v>
      </c>
      <c r="K493" s="55"/>
    </row>
    <row r="494" spans="1:11" x14ac:dyDescent="0.25">
      <c r="A494" s="4"/>
      <c r="B494" s="14" t="s">
        <v>488</v>
      </c>
      <c r="C494" s="18">
        <f>+C495</f>
        <v>0</v>
      </c>
      <c r="D494" s="15">
        <f>+D495</f>
        <v>4534311901.6300001</v>
      </c>
      <c r="E494" s="15">
        <f>+E495</f>
        <v>152098762.83000001</v>
      </c>
      <c r="F494" s="15">
        <f>+F495</f>
        <v>4686410664.46</v>
      </c>
      <c r="G494" s="15">
        <f>+G495</f>
        <v>4534311901.6300001</v>
      </c>
      <c r="H494" s="7">
        <f t="shared" si="143"/>
        <v>96.754472159611183</v>
      </c>
      <c r="K494" s="55"/>
    </row>
    <row r="495" spans="1:11" ht="16.5" customHeight="1" x14ac:dyDescent="0.25">
      <c r="A495" s="4"/>
      <c r="B495" s="27" t="s">
        <v>489</v>
      </c>
      <c r="C495" s="41">
        <v>0</v>
      </c>
      <c r="D495" s="54">
        <v>4534311901.6300001</v>
      </c>
      <c r="E495" s="11">
        <v>152098762.83000001</v>
      </c>
      <c r="F495" s="13">
        <f>+C495+D495+E495</f>
        <v>4686410664.46</v>
      </c>
      <c r="G495" s="13">
        <v>4534311901.6300001</v>
      </c>
      <c r="H495" s="13">
        <f t="shared" si="143"/>
        <v>96.754472159611183</v>
      </c>
      <c r="K495" s="55"/>
    </row>
    <row r="496" spans="1:11" x14ac:dyDescent="0.25">
      <c r="A496" s="4"/>
    </row>
    <row r="497" spans="1:1" x14ac:dyDescent="0.25">
      <c r="A497" s="4"/>
    </row>
    <row r="498" spans="1:1" x14ac:dyDescent="0.25">
      <c r="A498" s="4"/>
    </row>
    <row r="499" spans="1:1" x14ac:dyDescent="0.25">
      <c r="A499" s="4"/>
    </row>
    <row r="500" spans="1:1" x14ac:dyDescent="0.25">
      <c r="A500" s="4"/>
    </row>
    <row r="501" spans="1:1" x14ac:dyDescent="0.25">
      <c r="A501" s="4"/>
    </row>
    <row r="502" spans="1:1" x14ac:dyDescent="0.25">
      <c r="A502" s="4"/>
    </row>
    <row r="503" spans="1:1" x14ac:dyDescent="0.25">
      <c r="A503" s="4"/>
    </row>
    <row r="504" spans="1:1" x14ac:dyDescent="0.25">
      <c r="A504" s="4"/>
    </row>
    <row r="505" spans="1:1" x14ac:dyDescent="0.25">
      <c r="A505" s="4"/>
    </row>
    <row r="506" spans="1:1" x14ac:dyDescent="0.25">
      <c r="A506" s="4"/>
    </row>
    <row r="507" spans="1:1" x14ac:dyDescent="0.25">
      <c r="A507" s="4"/>
    </row>
    <row r="508" spans="1:1" x14ac:dyDescent="0.25">
      <c r="A508" s="4"/>
    </row>
    <row r="509" spans="1:1" x14ac:dyDescent="0.25">
      <c r="A509" s="4"/>
    </row>
    <row r="510" spans="1:1" x14ac:dyDescent="0.25">
      <c r="A510" s="4"/>
    </row>
    <row r="511" spans="1:1" x14ac:dyDescent="0.25">
      <c r="A511" s="4"/>
    </row>
    <row r="512" spans="1:1" x14ac:dyDescent="0.25">
      <c r="A512" s="4"/>
    </row>
    <row r="513" spans="1:1" x14ac:dyDescent="0.25">
      <c r="A513" s="4"/>
    </row>
    <row r="514" spans="1:1" x14ac:dyDescent="0.25">
      <c r="A514" s="4"/>
    </row>
    <row r="515" spans="1:1" x14ac:dyDescent="0.25">
      <c r="A515" s="4"/>
    </row>
    <row r="516" spans="1:1" x14ac:dyDescent="0.25">
      <c r="A516" s="4"/>
    </row>
    <row r="517" spans="1:1" x14ac:dyDescent="0.25">
      <c r="A517" s="4"/>
    </row>
    <row r="518" spans="1:1" x14ac:dyDescent="0.25">
      <c r="A518" s="4"/>
    </row>
    <row r="519" spans="1:1" x14ac:dyDescent="0.25">
      <c r="A519" s="4"/>
    </row>
    <row r="520" spans="1:1" x14ac:dyDescent="0.25">
      <c r="A520" s="4"/>
    </row>
    <row r="521" spans="1:1" x14ac:dyDescent="0.25">
      <c r="A521" s="4"/>
    </row>
    <row r="522" spans="1:1" x14ac:dyDescent="0.25">
      <c r="A522" s="4"/>
    </row>
    <row r="523" spans="1:1" x14ac:dyDescent="0.25">
      <c r="A523" s="4"/>
    </row>
    <row r="524" spans="1:1" x14ac:dyDescent="0.25">
      <c r="A524" s="4"/>
    </row>
    <row r="525" spans="1:1" x14ac:dyDescent="0.25">
      <c r="A525" s="4"/>
    </row>
    <row r="526" spans="1:1" x14ac:dyDescent="0.25">
      <c r="A526" s="4"/>
    </row>
    <row r="527" spans="1:1" x14ac:dyDescent="0.25">
      <c r="A527" s="4"/>
    </row>
    <row r="528" spans="1:1" x14ac:dyDescent="0.25">
      <c r="A528" s="4"/>
    </row>
    <row r="529" spans="1:1" x14ac:dyDescent="0.25">
      <c r="A529" s="4"/>
    </row>
    <row r="530" spans="1:1" x14ac:dyDescent="0.25">
      <c r="A530" s="4"/>
    </row>
    <row r="531" spans="1:1" x14ac:dyDescent="0.25">
      <c r="A531" s="4"/>
    </row>
    <row r="532" spans="1:1" x14ac:dyDescent="0.25">
      <c r="A532" s="4"/>
    </row>
    <row r="533" spans="1:1" x14ac:dyDescent="0.25">
      <c r="A533" s="4"/>
    </row>
    <row r="534" spans="1:1" x14ac:dyDescent="0.25">
      <c r="A534" s="4"/>
    </row>
    <row r="535" spans="1:1" x14ac:dyDescent="0.25">
      <c r="A535" s="4"/>
    </row>
    <row r="536" spans="1:1" x14ac:dyDescent="0.25">
      <c r="A536" s="4"/>
    </row>
    <row r="537" spans="1:1" x14ac:dyDescent="0.25">
      <c r="A537" s="4"/>
    </row>
    <row r="538" spans="1:1" x14ac:dyDescent="0.25">
      <c r="A538" s="4"/>
    </row>
    <row r="539" spans="1:1" x14ac:dyDescent="0.25">
      <c r="A539" s="4"/>
    </row>
    <row r="540" spans="1:1" x14ac:dyDescent="0.25">
      <c r="A540" s="4"/>
    </row>
    <row r="541" spans="1:1" x14ac:dyDescent="0.25">
      <c r="A541" s="4"/>
    </row>
    <row r="542" spans="1:1" x14ac:dyDescent="0.25">
      <c r="A542" s="4"/>
    </row>
    <row r="543" spans="1:1" x14ac:dyDescent="0.25">
      <c r="A543" s="4"/>
    </row>
    <row r="544" spans="1:1" x14ac:dyDescent="0.25">
      <c r="A544" s="4"/>
    </row>
    <row r="545" spans="1:1" x14ac:dyDescent="0.25">
      <c r="A545" s="4"/>
    </row>
    <row r="546" spans="1:1" x14ac:dyDescent="0.25">
      <c r="A546" s="4"/>
    </row>
    <row r="547" spans="1:1" x14ac:dyDescent="0.25">
      <c r="A547" s="4"/>
    </row>
    <row r="548" spans="1:1" x14ac:dyDescent="0.25">
      <c r="A548" s="4"/>
    </row>
    <row r="549" spans="1:1" x14ac:dyDescent="0.25">
      <c r="A549" s="4"/>
    </row>
    <row r="550" spans="1:1" x14ac:dyDescent="0.25">
      <c r="A550" s="4"/>
    </row>
    <row r="551" spans="1:1" x14ac:dyDescent="0.25">
      <c r="A551" s="4"/>
    </row>
    <row r="552" spans="1:1" x14ac:dyDescent="0.25">
      <c r="A552" s="4"/>
    </row>
    <row r="553" spans="1:1" x14ac:dyDescent="0.25">
      <c r="A553" s="4"/>
    </row>
    <row r="554" spans="1:1" x14ac:dyDescent="0.25">
      <c r="A554" s="4"/>
    </row>
    <row r="555" spans="1:1" x14ac:dyDescent="0.25">
      <c r="A555" s="4"/>
    </row>
    <row r="556" spans="1:1" x14ac:dyDescent="0.25">
      <c r="A556" s="4"/>
    </row>
    <row r="557" spans="1:1" x14ac:dyDescent="0.25">
      <c r="A557" s="4"/>
    </row>
    <row r="558" spans="1:1" x14ac:dyDescent="0.25">
      <c r="A558" s="4"/>
    </row>
    <row r="559" spans="1:1" x14ac:dyDescent="0.25">
      <c r="A559" s="4"/>
    </row>
    <row r="560" spans="1:1" x14ac:dyDescent="0.25">
      <c r="A560" s="4"/>
    </row>
    <row r="561" spans="1:1" x14ac:dyDescent="0.25">
      <c r="A561" s="4"/>
    </row>
    <row r="562" spans="1:1" x14ac:dyDescent="0.25">
      <c r="A562" s="4"/>
    </row>
    <row r="563" spans="1:1" x14ac:dyDescent="0.25">
      <c r="A563" s="4"/>
    </row>
    <row r="564" spans="1:1" x14ac:dyDescent="0.25">
      <c r="A564" s="4"/>
    </row>
    <row r="565" spans="1:1" x14ac:dyDescent="0.25">
      <c r="A565" s="4"/>
    </row>
    <row r="566" spans="1:1" x14ac:dyDescent="0.25">
      <c r="A566" s="4"/>
    </row>
    <row r="567" spans="1:1" x14ac:dyDescent="0.25">
      <c r="A567" s="4"/>
    </row>
    <row r="568" spans="1:1" x14ac:dyDescent="0.25">
      <c r="A568" s="4"/>
    </row>
    <row r="569" spans="1:1" x14ac:dyDescent="0.25">
      <c r="A569" s="4"/>
    </row>
    <row r="570" spans="1:1" x14ac:dyDescent="0.25">
      <c r="A570" s="4"/>
    </row>
    <row r="571" spans="1:1" x14ac:dyDescent="0.25">
      <c r="A571" s="4"/>
    </row>
    <row r="572" spans="1:1" x14ac:dyDescent="0.25">
      <c r="A572" s="4"/>
    </row>
    <row r="573" spans="1:1" x14ac:dyDescent="0.25">
      <c r="A573" s="4"/>
    </row>
  </sheetData>
  <mergeCells count="11">
    <mergeCell ref="H6:H7"/>
    <mergeCell ref="B1:H1"/>
    <mergeCell ref="B2:H2"/>
    <mergeCell ref="B3:H3"/>
    <mergeCell ref="B4:H4"/>
    <mergeCell ref="B6:B7"/>
    <mergeCell ref="C6:C7"/>
    <mergeCell ref="D6:D7"/>
    <mergeCell ref="E6:E7"/>
    <mergeCell ref="F6:F7"/>
    <mergeCell ref="G6:G7"/>
  </mergeCells>
  <printOptions horizontalCentered="1"/>
  <pageMargins left="0.19685039370078741" right="0.19685039370078741" top="0.35433070866141736" bottom="0.35433070866141736" header="0.31496062992125984" footer="0.31496062992125984"/>
  <pageSetup paperSize="122" scale="63" fitToHeight="0" orientation="portrait" r:id="rId1"/>
  <ignoredErrors>
    <ignoredError sqref="F494 D96 F331 F333:F334 D455 D458 D460 D462 F460 F462 F458 D487 F487 D439 D436 D431 D425 D397 D394 D391 D389 D383 D381 D374 D357 F374 F381 F383 F389 F391 F394 F431 F436 E439:F439 F455 F470 F425 D13 F29 F31 D19 F19 D37 F37"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EADID  </vt:lpstr>
      <vt:lpstr>'EADID  '!Área_de_impresión</vt:lpstr>
      <vt:lpstr>'EADID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Yadira Araceli Banderas Medrano</dc:creator>
  <cp:lastModifiedBy>Yadira Araceli Banderas Medrano</cp:lastModifiedBy>
  <cp:lastPrinted>2026-02-06T21:07:25Z</cp:lastPrinted>
  <dcterms:created xsi:type="dcterms:W3CDTF">2026-02-04T17:32:38Z</dcterms:created>
  <dcterms:modified xsi:type="dcterms:W3CDTF">2026-02-06T21:07:33Z</dcterms:modified>
</cp:coreProperties>
</file>